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Y:\LANUV\Abt5\FB57\Mikroschadstoffe\Kompetenzstelle Mikroschadstoffe\Grundlagenpapier\Anlagen\"/>
    </mc:Choice>
  </mc:AlternateContent>
  <xr:revisionPtr revIDLastSave="0" documentId="13_ncr:1_{0E107D23-17C7-40B9-9D20-FA4900C569DE}" xr6:coauthVersionLast="47" xr6:coauthVersionMax="47" xr10:uidLastSave="{00000000-0000-0000-0000-000000000000}"/>
  <bookViews>
    <workbookView xWindow="-28920" yWindow="-1755" windowWidth="29040" windowHeight="17520" tabRatio="818" xr2:uid="{00000000-000D-0000-FFFF-FFFF00000000}"/>
  </bookViews>
  <sheets>
    <sheet name="Jahresbericht" sheetId="1" r:id="rId1"/>
    <sheet name="Nachweis 1" sheetId="2" r:id="rId2"/>
    <sheet name="Nachweis 2" sheetId="3" r:id="rId3"/>
    <sheet name="Nachweis 3" sheetId="5" r:id="rId4"/>
    <sheet name="Nachweis 4" sheetId="6" r:id="rId5"/>
    <sheet name="Nachweis 5" sheetId="7" r:id="rId6"/>
    <sheet name="Nachweis 6" sheetId="8" r:id="rId7"/>
    <sheet name="Nachweis 7" sheetId="9" r:id="rId8"/>
    <sheet name="Nachweis 8" sheetId="10" r:id="rId9"/>
    <sheet name="Nachweis 9" sheetId="11" r:id="rId10"/>
    <sheet name="Nachweis 10" sheetId="12" r:id="rId11"/>
    <sheet name="Nachweis 11" sheetId="13" r:id="rId12"/>
    <sheet name="Nachweis 12" sheetId="14" r:id="rId13"/>
    <sheet name="Hilfstabelle" sheetId="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9" i="14" l="1"/>
  <c r="G68" i="14"/>
  <c r="G67" i="14"/>
  <c r="G66" i="14"/>
  <c r="G65" i="14"/>
  <c r="G64" i="14"/>
  <c r="G63" i="14"/>
  <c r="G62" i="14"/>
  <c r="G61" i="14"/>
  <c r="G60" i="14"/>
  <c r="G59" i="14"/>
  <c r="G58" i="14"/>
  <c r="G69" i="13"/>
  <c r="G68" i="13"/>
  <c r="G67" i="13"/>
  <c r="G66" i="13"/>
  <c r="G65" i="13"/>
  <c r="G64" i="13"/>
  <c r="G63" i="13"/>
  <c r="G62" i="13"/>
  <c r="G61" i="13"/>
  <c r="G60" i="13"/>
  <c r="G59" i="13"/>
  <c r="G58" i="13"/>
  <c r="G69" i="12"/>
  <c r="G68" i="12"/>
  <c r="G67" i="12"/>
  <c r="G66" i="12"/>
  <c r="G65" i="12"/>
  <c r="G64" i="12"/>
  <c r="G63" i="12"/>
  <c r="G62" i="12"/>
  <c r="G61" i="12"/>
  <c r="G60" i="12"/>
  <c r="G59" i="12"/>
  <c r="G58" i="12"/>
  <c r="G69" i="11"/>
  <c r="G68" i="11"/>
  <c r="G67" i="11"/>
  <c r="G66" i="11"/>
  <c r="G65" i="11"/>
  <c r="G64" i="11"/>
  <c r="G63" i="11"/>
  <c r="G62" i="11"/>
  <c r="G61" i="11"/>
  <c r="G60" i="11"/>
  <c r="G59" i="11"/>
  <c r="G58" i="11"/>
  <c r="G69" i="10"/>
  <c r="G68" i="10"/>
  <c r="G67" i="10"/>
  <c r="G66" i="10"/>
  <c r="G65" i="10"/>
  <c r="G64" i="10"/>
  <c r="G63" i="10"/>
  <c r="G62" i="10"/>
  <c r="G61" i="10"/>
  <c r="G60" i="10"/>
  <c r="G59" i="10"/>
  <c r="G58" i="10"/>
  <c r="G69" i="9"/>
  <c r="G68" i="9"/>
  <c r="G67" i="9"/>
  <c r="G66" i="9"/>
  <c r="G65" i="9"/>
  <c r="G64" i="9"/>
  <c r="G63" i="9"/>
  <c r="G62" i="9"/>
  <c r="G61" i="9"/>
  <c r="G60" i="9"/>
  <c r="G59" i="9"/>
  <c r="G58" i="9"/>
  <c r="G69" i="8"/>
  <c r="G68" i="8"/>
  <c r="G67" i="8"/>
  <c r="G66" i="8"/>
  <c r="G65" i="8"/>
  <c r="G64" i="8"/>
  <c r="G63" i="8"/>
  <c r="G62" i="8"/>
  <c r="G61" i="8"/>
  <c r="G60" i="8"/>
  <c r="G59" i="8"/>
  <c r="G58" i="8"/>
  <c r="G69" i="7"/>
  <c r="G68" i="7"/>
  <c r="G67" i="7"/>
  <c r="G66" i="7"/>
  <c r="G65" i="7"/>
  <c r="G64" i="7"/>
  <c r="G63" i="7"/>
  <c r="G62" i="7"/>
  <c r="G61" i="7"/>
  <c r="G60" i="7"/>
  <c r="G59" i="7"/>
  <c r="G58" i="7"/>
  <c r="G69" i="6"/>
  <c r="G68" i="6"/>
  <c r="G67" i="6"/>
  <c r="G66" i="6"/>
  <c r="G65" i="6"/>
  <c r="G64" i="6"/>
  <c r="G63" i="6"/>
  <c r="G62" i="6"/>
  <c r="G61" i="6"/>
  <c r="G60" i="6"/>
  <c r="G59" i="6"/>
  <c r="G58" i="6"/>
  <c r="G69" i="5"/>
  <c r="G68" i="5"/>
  <c r="G67" i="5"/>
  <c r="G66" i="5"/>
  <c r="G65" i="5"/>
  <c r="G64" i="5"/>
  <c r="G63" i="5"/>
  <c r="G62" i="5"/>
  <c r="G61" i="5"/>
  <c r="G60" i="5"/>
  <c r="G59" i="5"/>
  <c r="G58" i="5"/>
  <c r="G69" i="3"/>
  <c r="G68" i="3"/>
  <c r="G67" i="3"/>
  <c r="G66" i="3"/>
  <c r="G65" i="3"/>
  <c r="G64" i="3"/>
  <c r="G63" i="3"/>
  <c r="G62" i="3"/>
  <c r="G61" i="3"/>
  <c r="G60" i="3"/>
  <c r="G59" i="3"/>
  <c r="G58" i="3"/>
  <c r="G59" i="2"/>
  <c r="G60" i="2"/>
  <c r="G61" i="2"/>
  <c r="G62" i="2"/>
  <c r="G63" i="2"/>
  <c r="G64" i="2"/>
  <c r="G65" i="2"/>
  <c r="G66" i="2"/>
  <c r="G67" i="2"/>
  <c r="G68" i="2"/>
  <c r="G69" i="2"/>
  <c r="G58" i="2"/>
  <c r="H58" i="13" l="1"/>
  <c r="H59" i="13"/>
  <c r="H60" i="13"/>
  <c r="H61" i="13"/>
  <c r="H62" i="13"/>
  <c r="H63" i="13"/>
  <c r="H64" i="13"/>
  <c r="H65" i="13"/>
  <c r="I65" i="13" s="1"/>
  <c r="H66" i="13"/>
  <c r="H67" i="13"/>
  <c r="I67" i="13" s="1"/>
  <c r="H68" i="13"/>
  <c r="H69" i="13"/>
  <c r="I69" i="13" s="1"/>
  <c r="O26" i="1"/>
  <c r="N26" i="1"/>
  <c r="M26" i="1"/>
  <c r="L26" i="1"/>
  <c r="K26" i="1"/>
  <c r="J26" i="1"/>
  <c r="I26" i="1"/>
  <c r="H26" i="1"/>
  <c r="G26" i="1"/>
  <c r="F26" i="1"/>
  <c r="E26" i="1"/>
  <c r="D26" i="1"/>
  <c r="H69" i="14"/>
  <c r="I69" i="14" s="1"/>
  <c r="H68" i="14"/>
  <c r="I68" i="14" s="1"/>
  <c r="H67" i="14"/>
  <c r="I67" i="14" s="1"/>
  <c r="H66" i="14"/>
  <c r="I66" i="14" s="1"/>
  <c r="H65" i="14"/>
  <c r="I65" i="14" s="1"/>
  <c r="H64" i="14"/>
  <c r="I64" i="14" s="1"/>
  <c r="H63" i="14"/>
  <c r="I63" i="14" s="1"/>
  <c r="H62" i="14"/>
  <c r="I62" i="14" s="1"/>
  <c r="H61" i="14"/>
  <c r="I61" i="14" s="1"/>
  <c r="H60" i="14"/>
  <c r="I60" i="14" s="1"/>
  <c r="H59" i="14"/>
  <c r="I59" i="14" s="1"/>
  <c r="H58" i="14"/>
  <c r="I58" i="14" s="1"/>
  <c r="I68" i="13"/>
  <c r="I66" i="13"/>
  <c r="I64" i="13"/>
  <c r="I63" i="13"/>
  <c r="I62" i="13"/>
  <c r="I61" i="13"/>
  <c r="I60" i="13"/>
  <c r="I59" i="13"/>
  <c r="I58" i="13"/>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69" i="11"/>
  <c r="I69" i="11" s="1"/>
  <c r="H68" i="11"/>
  <c r="I68" i="11" s="1"/>
  <c r="H67" i="11"/>
  <c r="I67" i="11" s="1"/>
  <c r="H66" i="11"/>
  <c r="I66" i="11" s="1"/>
  <c r="H65" i="11"/>
  <c r="I65" i="11" s="1"/>
  <c r="H64" i="11"/>
  <c r="I64" i="11" s="1"/>
  <c r="H63" i="11"/>
  <c r="I63" i="11" s="1"/>
  <c r="H62" i="11"/>
  <c r="I62" i="11" s="1"/>
  <c r="H61" i="11"/>
  <c r="I61" i="11" s="1"/>
  <c r="H60" i="11"/>
  <c r="I60" i="11" s="1"/>
  <c r="H59" i="11"/>
  <c r="I59" i="11" s="1"/>
  <c r="H58" i="11"/>
  <c r="I58" i="11" s="1"/>
  <c r="H69" i="10"/>
  <c r="I69" i="10" s="1"/>
  <c r="H68" i="10"/>
  <c r="I68" i="10" s="1"/>
  <c r="H67" i="10"/>
  <c r="I67" i="10" s="1"/>
  <c r="H66" i="10"/>
  <c r="I66" i="10" s="1"/>
  <c r="H65" i="10"/>
  <c r="I65" i="10" s="1"/>
  <c r="H64" i="10"/>
  <c r="I64" i="10" s="1"/>
  <c r="H63" i="10"/>
  <c r="I63" i="10" s="1"/>
  <c r="H62" i="10"/>
  <c r="I62" i="10" s="1"/>
  <c r="H61" i="10"/>
  <c r="I61" i="10" s="1"/>
  <c r="H60" i="10"/>
  <c r="I60" i="10" s="1"/>
  <c r="H59" i="10"/>
  <c r="I59" i="10" s="1"/>
  <c r="H58" i="10"/>
  <c r="I58" i="10" s="1"/>
  <c r="H69" i="9"/>
  <c r="I69" i="9" s="1"/>
  <c r="H68" i="9"/>
  <c r="I68" i="9" s="1"/>
  <c r="H67" i="9"/>
  <c r="I67" i="9" s="1"/>
  <c r="H66" i="9"/>
  <c r="I66" i="9" s="1"/>
  <c r="J66" i="9" s="1"/>
  <c r="H65" i="9"/>
  <c r="I65" i="9" s="1"/>
  <c r="H64" i="9"/>
  <c r="I64" i="9" s="1"/>
  <c r="H63" i="9"/>
  <c r="I63" i="9" s="1"/>
  <c r="H62" i="9"/>
  <c r="I62" i="9" s="1"/>
  <c r="H61" i="9"/>
  <c r="I61" i="9" s="1"/>
  <c r="H60" i="9"/>
  <c r="I60" i="9" s="1"/>
  <c r="H59" i="9"/>
  <c r="I59" i="9" s="1"/>
  <c r="H58" i="9"/>
  <c r="I58" i="9" s="1"/>
  <c r="H69" i="8"/>
  <c r="I69" i="8" s="1"/>
  <c r="H68" i="8"/>
  <c r="I68" i="8" s="1"/>
  <c r="H67" i="8"/>
  <c r="I67" i="8" s="1"/>
  <c r="H66" i="8"/>
  <c r="I66" i="8" s="1"/>
  <c r="H65" i="8"/>
  <c r="I65" i="8" s="1"/>
  <c r="H64" i="8"/>
  <c r="I64" i="8" s="1"/>
  <c r="H63" i="8"/>
  <c r="I63" i="8" s="1"/>
  <c r="H62" i="8"/>
  <c r="I62" i="8" s="1"/>
  <c r="H61" i="8"/>
  <c r="I61" i="8" s="1"/>
  <c r="H60" i="8"/>
  <c r="I60" i="8" s="1"/>
  <c r="H59" i="8"/>
  <c r="I59" i="8" s="1"/>
  <c r="H58" i="8"/>
  <c r="I58" i="8" s="1"/>
  <c r="H69" i="7"/>
  <c r="I69" i="7" s="1"/>
  <c r="H68" i="7"/>
  <c r="I68" i="7" s="1"/>
  <c r="H67" i="7"/>
  <c r="I67" i="7" s="1"/>
  <c r="H66" i="7"/>
  <c r="I66" i="7" s="1"/>
  <c r="J66" i="7" s="1"/>
  <c r="H65" i="7"/>
  <c r="I65" i="7" s="1"/>
  <c r="H64" i="7"/>
  <c r="I64" i="7" s="1"/>
  <c r="H63" i="7"/>
  <c r="I63" i="7" s="1"/>
  <c r="H62" i="7"/>
  <c r="I62" i="7" s="1"/>
  <c r="H61" i="7"/>
  <c r="I61" i="7" s="1"/>
  <c r="H60" i="7"/>
  <c r="I60" i="7" s="1"/>
  <c r="H59" i="7"/>
  <c r="I59" i="7" s="1"/>
  <c r="H58" i="7"/>
  <c r="I58" i="7" s="1"/>
  <c r="H69" i="6"/>
  <c r="I69" i="6" s="1"/>
  <c r="H68" i="6"/>
  <c r="I68" i="6" s="1"/>
  <c r="H67" i="6"/>
  <c r="I67" i="6" s="1"/>
  <c r="H66" i="6"/>
  <c r="I66" i="6" s="1"/>
  <c r="H65" i="6"/>
  <c r="I65" i="6" s="1"/>
  <c r="H64" i="6"/>
  <c r="I64" i="6" s="1"/>
  <c r="H63" i="6"/>
  <c r="I63" i="6" s="1"/>
  <c r="H62" i="6"/>
  <c r="I62" i="6" s="1"/>
  <c r="H61" i="6"/>
  <c r="I61" i="6" s="1"/>
  <c r="H60" i="6"/>
  <c r="I60" i="6" s="1"/>
  <c r="H59" i="6"/>
  <c r="I59" i="6" s="1"/>
  <c r="H58" i="6"/>
  <c r="I58" i="6" s="1"/>
  <c r="H69" i="5"/>
  <c r="I69" i="5" s="1"/>
  <c r="H68" i="5"/>
  <c r="I68" i="5" s="1"/>
  <c r="H67" i="5"/>
  <c r="I67" i="5" s="1"/>
  <c r="H66" i="5"/>
  <c r="I66" i="5" s="1"/>
  <c r="H65" i="5"/>
  <c r="I65" i="5" s="1"/>
  <c r="H64" i="5"/>
  <c r="I64" i="5" s="1"/>
  <c r="H63" i="5"/>
  <c r="I63" i="5" s="1"/>
  <c r="H62" i="5"/>
  <c r="I62" i="5" s="1"/>
  <c r="H61" i="5"/>
  <c r="I61" i="5" s="1"/>
  <c r="H60" i="5"/>
  <c r="I60" i="5" s="1"/>
  <c r="H59" i="5"/>
  <c r="I59" i="5" s="1"/>
  <c r="H58" i="5"/>
  <c r="I58" i="5" s="1"/>
  <c r="H69" i="3"/>
  <c r="I69" i="3" s="1"/>
  <c r="H68" i="3"/>
  <c r="I68" i="3" s="1"/>
  <c r="I67" i="3"/>
  <c r="H67" i="3"/>
  <c r="H66" i="3"/>
  <c r="I66" i="3" s="1"/>
  <c r="H65" i="3"/>
  <c r="I65" i="3" s="1"/>
  <c r="H64" i="3"/>
  <c r="I64" i="3" s="1"/>
  <c r="H63" i="3"/>
  <c r="I63" i="3" s="1"/>
  <c r="H62" i="3"/>
  <c r="I62" i="3" s="1"/>
  <c r="H61" i="3"/>
  <c r="I61" i="3" s="1"/>
  <c r="H60" i="3"/>
  <c r="I60" i="3" s="1"/>
  <c r="H59" i="3"/>
  <c r="I59" i="3" s="1"/>
  <c r="H58" i="3"/>
  <c r="I58" i="3" s="1"/>
  <c r="J66" i="3" l="1"/>
  <c r="J66" i="10"/>
  <c r="J58" i="6"/>
  <c r="J66" i="8"/>
  <c r="J58" i="12"/>
  <c r="J58" i="11"/>
  <c r="K71" i="11" s="1"/>
  <c r="L27" i="1" s="1"/>
  <c r="J58" i="9"/>
  <c r="J66" i="5"/>
  <c r="J58" i="14"/>
  <c r="J66" i="14"/>
  <c r="J66" i="13"/>
  <c r="J58" i="13"/>
  <c r="K71" i="13" s="1"/>
  <c r="N27" i="1" s="1"/>
  <c r="J66" i="12"/>
  <c r="J66" i="11"/>
  <c r="J58" i="10"/>
  <c r="J58" i="8"/>
  <c r="J58" i="7"/>
  <c r="J66" i="6"/>
  <c r="J58" i="5"/>
  <c r="J58" i="3"/>
  <c r="K71" i="12" l="1"/>
  <c r="M27" i="1" s="1"/>
  <c r="K58" i="12"/>
  <c r="K71" i="8"/>
  <c r="I27" i="1" s="1"/>
  <c r="K71" i="6"/>
  <c r="G27" i="1" s="1"/>
  <c r="K58" i="10"/>
  <c r="K71" i="10"/>
  <c r="K27" i="1" s="1"/>
  <c r="K58" i="9"/>
  <c r="K71" i="9"/>
  <c r="J27" i="1" s="1"/>
  <c r="K58" i="7"/>
  <c r="K71" i="7"/>
  <c r="H27" i="1" s="1"/>
  <c r="K58" i="6"/>
  <c r="K58" i="5"/>
  <c r="K71" i="5"/>
  <c r="F27" i="1" s="1"/>
  <c r="K71" i="14"/>
  <c r="O27" i="1" s="1"/>
  <c r="K58" i="3"/>
  <c r="K71" i="3"/>
  <c r="E27" i="1" s="1"/>
  <c r="K58" i="11"/>
  <c r="K58" i="8"/>
  <c r="K58" i="14"/>
  <c r="K58" i="13"/>
  <c r="D18" i="14" l="1"/>
  <c r="D18" i="13"/>
  <c r="D18" i="12"/>
  <c r="D18" i="11"/>
  <c r="D18" i="10"/>
  <c r="D18" i="9"/>
  <c r="D18" i="8"/>
  <c r="D18" i="7"/>
  <c r="D18" i="6"/>
  <c r="D18" i="5"/>
  <c r="D18" i="3"/>
  <c r="H61" i="2" l="1"/>
  <c r="I61" i="2" s="1"/>
  <c r="H58" i="2"/>
  <c r="I58" i="2" s="1"/>
  <c r="H59" i="2" l="1"/>
  <c r="I59" i="2" s="1"/>
  <c r="H60" i="2"/>
  <c r="I60" i="2" s="1"/>
  <c r="H62" i="2"/>
  <c r="I62" i="2" s="1"/>
  <c r="H63" i="2"/>
  <c r="I63" i="2" s="1"/>
  <c r="H64" i="2"/>
  <c r="I64" i="2" s="1"/>
  <c r="H65" i="2"/>
  <c r="I65" i="2" s="1"/>
  <c r="H66" i="2"/>
  <c r="I66" i="2" s="1"/>
  <c r="H67" i="2"/>
  <c r="I67" i="2" s="1"/>
  <c r="H68" i="2"/>
  <c r="I68" i="2" s="1"/>
  <c r="H69" i="2"/>
  <c r="I69" i="2" s="1"/>
  <c r="D18" i="2"/>
  <c r="F40" i="1"/>
  <c r="F42" i="1" s="1"/>
  <c r="D40" i="1"/>
  <c r="D42" i="1" s="1"/>
  <c r="J66" i="2" l="1"/>
  <c r="J58" i="2"/>
  <c r="K71" i="2" l="1"/>
  <c r="D27" i="1" s="1"/>
  <c r="D28" i="1" s="1"/>
  <c r="K5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<sst xmlns="http://schemas.openxmlformats.org/spreadsheetml/2006/main" count="1448" uniqueCount="197">
  <si>
    <t>Jahresbericht 4. Reinigungsstufe - Mikroschadstoffreduktion</t>
  </si>
  <si>
    <t>Angabe zur Kläranlage</t>
  </si>
  <si>
    <t>Name der Kläranlage</t>
  </si>
  <si>
    <t>Verfahren 4.RS</t>
  </si>
  <si>
    <t>Erläuterung ggf. erfolgter Anpassungen zum Vorjahr</t>
  </si>
  <si>
    <t>Mengennachweise 4.RS</t>
  </si>
  <si>
    <t>Auslegungswassermenge der 4. RS</t>
  </si>
  <si>
    <t>Verfahrensspezifische Angaben</t>
  </si>
  <si>
    <t>Ozonung</t>
  </si>
  <si>
    <t xml:space="preserve">Erläuterung der Einstellung der Dosierung </t>
  </si>
  <si>
    <t>Sollwert der O3-Dosierung </t>
  </si>
  <si>
    <t>GAK</t>
  </si>
  <si>
    <t>Hersteller, Bezeichnung der GAK</t>
  </si>
  <si>
    <t>PAK</t>
  </si>
  <si>
    <t>Hersteller, Bezeichnung der PAK</t>
  </si>
  <si>
    <t>Bericht Einzelmessung Reduktionsnachweis 1</t>
  </si>
  <si>
    <t>Angabe zur Probenahme</t>
  </si>
  <si>
    <t xml:space="preserve">Messung als </t>
  </si>
  <si>
    <t>von</t>
  </si>
  <si>
    <t>bis</t>
  </si>
  <si>
    <t>Wassermenge während der Probenahme</t>
  </si>
  <si>
    <t>kg PAK / m³ AW</t>
  </si>
  <si>
    <t>TS im BB</t>
  </si>
  <si>
    <t>Voll-/ Teilstrombetrieb der 4.RS</t>
  </si>
  <si>
    <t>Anforderung gem. Bescheid</t>
  </si>
  <si>
    <t>davon Menge über den Bypass</t>
  </si>
  <si>
    <t>eingetragene Ozonmenge während der Probenahme</t>
  </si>
  <si>
    <t>Sollwert PAK-Dosierung</t>
  </si>
  <si>
    <t>Kategorie</t>
  </si>
  <si>
    <t>Amisulprid</t>
  </si>
  <si>
    <t>Carbamazepin</t>
  </si>
  <si>
    <t>Clarithromycin</t>
  </si>
  <si>
    <t>Diclofenac</t>
  </si>
  <si>
    <t>Hydrochlorothiazid</t>
  </si>
  <si>
    <t>Metoprolol</t>
  </si>
  <si>
    <t>Benzotriazol</t>
  </si>
  <si>
    <t>Irbesartan</t>
  </si>
  <si>
    <t>Candesartan</t>
  </si>
  <si>
    <t>Venlafaxin</t>
  </si>
  <si>
    <t>Citalopram</t>
  </si>
  <si>
    <t>Reduktion Einzelstoff [%]</t>
  </si>
  <si>
    <t>Mittelwert der berechneten täglichen Ozondosis</t>
  </si>
  <si>
    <t>Mittelwert der berechneten täglichen PAK-Dosis</t>
  </si>
  <si>
    <t xml:space="preserve">Berichtsjahr </t>
  </si>
  <si>
    <t>Betriebstagebuch: (tägliche) PAK-menge/ ggf. straßenspezifisch</t>
  </si>
  <si>
    <t>Vollstrom</t>
  </si>
  <si>
    <t>Teilstrom</t>
  </si>
  <si>
    <t>[-]</t>
  </si>
  <si>
    <t>[%]</t>
  </si>
  <si>
    <t>Ganglinienverlauf des durchschnittlichen Bettvolumens aller GAK-Zellen</t>
  </si>
  <si>
    <t>Ganglinienverläufe des Bettvolumens der einzelnen GAK-Zellen</t>
  </si>
  <si>
    <t>[m³]</t>
  </si>
  <si>
    <t>[m³/a]</t>
  </si>
  <si>
    <t>[m³/d]</t>
  </si>
  <si>
    <t>[kg O3/a]</t>
  </si>
  <si>
    <t>[µg/L]</t>
  </si>
  <si>
    <t>[mg/L]</t>
  </si>
  <si>
    <t>ELKA-Nummer</t>
  </si>
  <si>
    <t>auszufüllende Felder</t>
  </si>
  <si>
    <t>sich automatisch füllende Felder</t>
  </si>
  <si>
    <t>JAM Kläranlage</t>
  </si>
  <si>
    <t>JSM Kläranlage</t>
  </si>
  <si>
    <t>Behandelte Abwassermenge 4. RS</t>
  </si>
  <si>
    <t>[g O3/ m3 behandelt]</t>
  </si>
  <si>
    <t>Mengennachweis JSM</t>
  </si>
  <si>
    <t>Mengennachweis JAM</t>
  </si>
  <si>
    <t>Bromid (Zulauf 4. RS, Jahresmittel)</t>
  </si>
  <si>
    <t>Bromat (Ablauf 4. RS, Jahresmittel)</t>
  </si>
  <si>
    <t>Nitrit (Zulauf 4. RS, Jahresmittel)</t>
  </si>
  <si>
    <t>[dd/mm/yyyy]</t>
  </si>
  <si>
    <t>[kg PAK / m³ behandelt]</t>
  </si>
  <si>
    <t>separat beizufügen</t>
  </si>
  <si>
    <t>Filterzelle 1</t>
  </si>
  <si>
    <t>Filterzelle 2</t>
  </si>
  <si>
    <t>Filterzelle 3</t>
  </si>
  <si>
    <t>etc.</t>
  </si>
  <si>
    <t>Hinweise</t>
  </si>
  <si>
    <t>Legende</t>
  </si>
  <si>
    <t>Tausch der GAK in Filterzellen Nr. …/ Datum</t>
  </si>
  <si>
    <t>eingetragene Ozonmenge straßenspezifisch</t>
  </si>
  <si>
    <t>Straße 1</t>
  </si>
  <si>
    <t>Straße 2</t>
  </si>
  <si>
    <t>Straße 3</t>
  </si>
  <si>
    <t>Auswahlfeld</t>
  </si>
  <si>
    <t>Art der Probenahme</t>
  </si>
  <si>
    <t>durchflussproportional</t>
  </si>
  <si>
    <t>zeitproportional</t>
  </si>
  <si>
    <t>Zulauf Kläranlage</t>
  </si>
  <si>
    <t>Zulauf Sandfang</t>
  </si>
  <si>
    <t>Zulauf Belebung</t>
  </si>
  <si>
    <t>Zulauf Vorklärung</t>
  </si>
  <si>
    <t>Sonstige</t>
  </si>
  <si>
    <t>[hh]</t>
  </si>
  <si>
    <t>Name des Labors/Instituts für die Analytik der Mikroschadstoffe</t>
  </si>
  <si>
    <t>h-Mischprobe</t>
  </si>
  <si>
    <t>Analytik</t>
  </si>
  <si>
    <t>[g/L]</t>
  </si>
  <si>
    <t>SAK254 Ablauf Nachklärung (filtriert)</t>
  </si>
  <si>
    <t>SAK254 Ablauf 4. RS</t>
  </si>
  <si>
    <t>SAK254-Rückgang</t>
  </si>
  <si>
    <t>[1/m]</t>
  </si>
  <si>
    <t>Mikroschadstoffanalytik</t>
  </si>
  <si>
    <t>bisherige Leitsubstanzen NRW</t>
  </si>
  <si>
    <t>*Bestimmungsgrenze (BG)</t>
  </si>
  <si>
    <t>Konzentration Ablauf Kläranlage [µg/L]</t>
  </si>
  <si>
    <t>Verfahrensspezifische Angaben wärend der Probenahme</t>
  </si>
  <si>
    <t>[mg O3/ L behandelt]</t>
  </si>
  <si>
    <t>Bromid (Zulauf 4. RS)</t>
  </si>
  <si>
    <t>Bromat (Ablauf 4. RS)</t>
  </si>
  <si>
    <t>Nitrit (Zulauf 4. RS)</t>
  </si>
  <si>
    <t>[g O3/24 h], [g O3/48 h], [g O3/72 h]</t>
  </si>
  <si>
    <t>[g O3/24 h]</t>
  </si>
  <si>
    <t>[g O3/48 h]</t>
  </si>
  <si>
    <t>[g O3/72 h]</t>
  </si>
  <si>
    <t>Steuerung der O3-Dosierung</t>
  </si>
  <si>
    <t>volumenproportional</t>
  </si>
  <si>
    <t>SAK254-Abnahme</t>
  </si>
  <si>
    <t>DOC</t>
  </si>
  <si>
    <t>Sonstiges</t>
  </si>
  <si>
    <t>Istwert der O3-Dosierung</t>
  </si>
  <si>
    <t xml:space="preserve"> Berechnet aus eingetragener O3-Menge und behandelter Abwassermenge.</t>
  </si>
  <si>
    <t>[m³ AW/ m³ GAK]</t>
  </si>
  <si>
    <t xml:space="preserve">Eingetragene PAK-Menge während der Probenahme </t>
  </si>
  <si>
    <t>Sonstiges bitte erläutern.</t>
  </si>
  <si>
    <t>Steuerung der PAK-Dosierung</t>
  </si>
  <si>
    <t>Istwert der PAK-Dosierung</t>
  </si>
  <si>
    <t>Berechnet aus eingetragener PAK-Menge und behandelter Abflussmenge.</t>
  </si>
  <si>
    <t>Trübung im Ablauf der Kläranlage</t>
  </si>
  <si>
    <t>Durchschnittliche Trübung im Ablauf der Kläranlage</t>
  </si>
  <si>
    <t>ggf. grafische Darstellung beifügen</t>
  </si>
  <si>
    <t>FNU</t>
  </si>
  <si>
    <t>CSB Ablauf Kläranlage (filtriert)</t>
  </si>
  <si>
    <t>DOC Ablauf Kläranlage</t>
  </si>
  <si>
    <t>gemittelte Reduktion der Kategorien [%]</t>
  </si>
  <si>
    <t>BG* Ablauf Kläranlage [µg/L]</t>
  </si>
  <si>
    <t>Konzentration Ablauf Kläranlage gesetzt** [µg/L]</t>
  </si>
  <si>
    <t>Konzentration Zulauf Kläranlage [µg/L]</t>
  </si>
  <si>
    <t>BG* Zulauf  Kläranlage [µg/L]</t>
  </si>
  <si>
    <t>Probenahmestelle Zulauf</t>
  </si>
  <si>
    <t>Sonstige bitte erläutern.</t>
  </si>
  <si>
    <t>Eigenanalytik</t>
  </si>
  <si>
    <t xml:space="preserve">Datum </t>
  </si>
  <si>
    <t>Uhrzeit der Probenahme</t>
  </si>
  <si>
    <t>Bericht Einzelmessung Reduktionsnachweis 2</t>
  </si>
  <si>
    <t>Bericht Einzelmessung Reduktionsnachweis 3</t>
  </si>
  <si>
    <t>Bericht Einzelmessung Reduktionsnachweis 12</t>
  </si>
  <si>
    <t>Bericht Einzelmessung Reduktionsnachweis 11</t>
  </si>
  <si>
    <t>Bericht Einzelmessung Reduktionsnachweis 10</t>
  </si>
  <si>
    <t>Bericht Einzelmessung Reduktionsnachweis 9</t>
  </si>
  <si>
    <t>Bericht Einzelmessung Reduktionsnachweis 8</t>
  </si>
  <si>
    <t>Bericht Einzelmessung Reduktionsnachweis 7</t>
  </si>
  <si>
    <t>Bericht Einzelmessung Reduktionsnachweis 6</t>
  </si>
  <si>
    <t>Bericht Einzelmessung Reduktionsnachweis 5</t>
  </si>
  <si>
    <t>Bericht Einzelmessung Reduktionsnachweis 4</t>
  </si>
  <si>
    <t xml:space="preserve">Neubefüllung Silo (Datum) </t>
  </si>
  <si>
    <t>Gemisch aus 4-Methylbenzotriazol und 5- Methylbenzotriazol</t>
  </si>
  <si>
    <t>eingetragene Jahrensmenge Ozon</t>
  </si>
  <si>
    <t xml:space="preserve">eingetragene Jahresmenge PAK </t>
  </si>
  <si>
    <t>[t PAK/a]</t>
  </si>
  <si>
    <t>eingetragene PAK-Menge straßenspezifisch</t>
  </si>
  <si>
    <t>[kg PAK/a]</t>
  </si>
  <si>
    <t xml:space="preserve">Tägliche Ozonmenge und Tageszuflußmenge 4. RS </t>
  </si>
  <si>
    <t>Täglichen PAK-Menge und Tageszuflussmenge 4. RS</t>
  </si>
  <si>
    <t>Grafische Darstellung der täglichen PAK-Menge zur Tageszuflussmenge beifügen.</t>
  </si>
  <si>
    <t>Grafische Darstellung der täglichen Ozonmenge zur Tageszuflussmenge beifügen.</t>
  </si>
  <si>
    <t>Grafische Darstellung der Trübung im Ablauf KA beifügen (kontinuierliche Messung erfolgt gem. SüwV-kom ab 2.001 EW).</t>
  </si>
  <si>
    <t>Grafische Darstellung (m³ AW zu m³ GAK) beifügen.</t>
  </si>
  <si>
    <t>als Anlage separat beizufügen</t>
  </si>
  <si>
    <t>Mikroschadstoffreduktion auf Kläranlagen in NRW: Grundlagen für Planung, Betrieb und Überwachung</t>
  </si>
  <si>
    <t>Anlage 2: Jahresbericht und Nachweise zur Reduktionsleistung</t>
  </si>
  <si>
    <t>Anteil JAM</t>
  </si>
  <si>
    <t>Anteil JSM</t>
  </si>
  <si>
    <t>[yyyy]</t>
  </si>
  <si>
    <t>Überschreitung der Auslegungswassermenge</t>
  </si>
  <si>
    <t xml:space="preserve">ja </t>
  </si>
  <si>
    <t>nein</t>
  </si>
  <si>
    <t>wenn ja, Wassermenge über den Bypass</t>
  </si>
  <si>
    <t>Verfahrensspezifische Angaben während der Probenahme</t>
  </si>
  <si>
    <t>Gesamtreduktion über den gewichteten Mittelwert [%]</t>
  </si>
  <si>
    <t>durchschnittliches Bettvolumen aller GAK-Filter während der Probenahme</t>
  </si>
  <si>
    <t>Hinweise:</t>
  </si>
  <si>
    <t>Bemerkungsfeld (optional)</t>
  </si>
  <si>
    <t>Gesamtreduktion</t>
  </si>
  <si>
    <t>Reduktionsleistung</t>
  </si>
  <si>
    <t>Reduktionsleistung bei den einzelnen Probenahmen</t>
  </si>
  <si>
    <t>Reduktionsleistung für das Berichtsjahr</t>
  </si>
  <si>
    <t>Reduktionsleistung 1 Jahr davor</t>
  </si>
  <si>
    <t>Reduktionsleistung  2 Jahre davor</t>
  </si>
  <si>
    <t>Mengenmessung 4. RS - Datum der letzten Kalibrierung</t>
  </si>
  <si>
    <t>In den Nachweis-Blättern erfolgt die Dokumentation zu den einzelnen Probenahmen für die Mikroschadstoffanalytik. Die Anzahl der Nachweise richtet sich nach den Angaben in der wasserrechtlichen Erlaubnis gem. § 8 WHG. Bitte erst die Nachweisblätter ausfüllen. Hieraus werden automatisch einige Daten für den Jahresbericht übernommen.</t>
  </si>
  <si>
    <t>vom Betreibenden auszufüllendes Feld</t>
  </si>
  <si>
    <t>sich automatisch füllendes Feld</t>
  </si>
  <si>
    <t>Anzahl der Probenahmen im Jahr (wasserrechtlichen Erlaubnis gem. § 8 WHG)</t>
  </si>
  <si>
    <t>Nachweise</t>
  </si>
  <si>
    <t xml:space="preserve">**Liegt die Konzentration eines Leitparameters im Ablauf unterhalb der Bestimmungsgrenze, wird die halbe Bestimmungsgrenze als Konzentration hinzugezogen. ***Die Konzentration im Zulauf sollte mindestens dem 5-fachen der für den jeweiligen Stoff geltenden Bestimmungsgrenze im Ablauf der Kläranlage betragen. Sollte ein Leitparameter bei einzelnen Messungen nicht in ausreichend hoher Konzentration im Zulauf vorhanden sein, so ist dieser bei der Berechnung der Reduktionsleistung nicht einzubeziehen. </t>
  </si>
  <si>
    <t>geeignet für Nachweis der Reduktionsleistung***</t>
  </si>
  <si>
    <t>Stand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</si>
</sst>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9" x14ac:knownFonts="1">
    <font>
      <sz val="11"/>
      <color theme="1"/>
      <name val="Calibri"/>
      <family val="2"/>
      <scheme val="minor"/>
    </font>
    <font>
      <sz val="11"/>
      <color theme="1"/>
      <name val="Calibri"/>
      <family val="2"/>
    </font>
    <font>
      <b/>
      <sz val="11"/>
      <color rgb="FF000000"/>
      <name val="Calibri"/>
      <family val="2"/>
    </font>
    <font>
      <sz val="11"/>
      <name val="Calibri"/>
      <family val="2"/>
    </font>
    <font>
      <b/>
      <sz val="11"/>
      <name val="Calibri"/>
      <family val="2"/>
    </font>
    <font>
      <b/>
      <sz val="11"/>
      <color theme="1"/>
      <name val="Calibri"/>
      <family val="2"/>
    </font>
    <font>
      <b/>
      <u/>
      <sz val="11"/>
      <color theme="1"/>
      <name val="Calibri"/>
      <family val="2"/>
    </font>
    <font>
      <u/>
      <sz val="11"/>
      <color theme="1"/>
      <name val="Calibri"/>
      <family val="2"/>
    </font>
    <font>
      <sz val="11"/>
      <color rgb="FFFF0000"/>
      <name val="Calibri"/>
      <family val="2"/>
      <scheme val="minor"/>
    </font>
    <font>
      <b/>
      <sz val="11"/>
      <color theme="1"/>
      <name val="Calibri"/>
      <family val="2"/>
      <scheme val="minor"/>
    </font>
    <font>
      <i/>
      <sz val="11"/>
      <name val="Calibri"/>
      <family val="2"/>
    </font>
    <font>
      <b/>
      <u/>
      <sz val="11"/>
      <color rgb="FF000000"/>
      <name val="Calibri"/>
      <family val="2"/>
      <scheme val="minor"/>
    </font>
    <font>
      <b/>
      <sz val="11"/>
      <color rgb="FF000000"/>
      <name val="Calibri"/>
      <family val="2"/>
      <scheme val="minor"/>
    </font>
    <font>
      <sz val="11"/>
      <name val="Calibri"/>
      <family val="2"/>
      <scheme val="minor"/>
    </font>
    <font>
      <i/>
      <sz val="11"/>
      <name val="Calibri"/>
      <family val="2"/>
      <scheme val="minor"/>
    </font>
    <font>
      <sz val="11"/>
      <color rgb="FF0070C0"/>
      <name val="Calibri"/>
      <family val="2"/>
      <scheme val="minor"/>
    </font>
    <font>
      <sz val="11"/>
      <color rgb="FFC00000"/>
      <name val="Calibri"/>
      <family val="2"/>
      <scheme val="minor"/>
    </font>
    <font>
      <i/>
      <sz val="11"/>
      <color theme="1"/>
      <name val="Calibri"/>
      <family val="2"/>
      <scheme val="minor"/>
    </font>
    <font>
      <i/>
      <sz val="11"/>
      <color theme="1"/>
      <name val="Calibri"/>
      <family val="2"/>
    </font>
    <font>
      <b/>
      <i/>
      <sz val="11"/>
      <color theme="1"/>
      <name val="Calibri"/>
      <family val="2"/>
      <scheme val="minor"/>
    </font>
    <font>
      <b/>
      <u/>
      <sz val="16"/>
      <color rgb="FF000000"/>
      <name val="Calibri"/>
      <family val="2"/>
    </font>
    <font>
      <b/>
      <i/>
      <sz val="11"/>
      <color theme="1"/>
      <name val="Calibri"/>
      <family val="2"/>
    </font>
    <font>
      <sz val="11"/>
      <color theme="1"/>
      <name val="Arial"/>
      <family val="2"/>
    </font>
    <font>
      <sz val="11"/>
      <color rgb="FF000000"/>
      <name val="Calibri"/>
      <family val="2"/>
      <scheme val="minor"/>
    </font>
    <font>
      <b/>
      <u/>
      <sz val="16"/>
      <color rgb="FF000000"/>
      <name val="Calibri"/>
      <family val="2"/>
      <scheme val="minor"/>
    </font>
    <font>
      <sz val="11"/>
      <color rgb="FF0070C0"/>
      <name val="Calibri"/>
      <family val="2"/>
    </font>
    <font>
      <sz val="11"/>
      <color rgb="FF0070C0"/>
      <name val="Times New Roman"/>
      <family val="1"/>
    </font>
    <font>
      <b/>
      <sz val="14"/>
      <color theme="1"/>
      <name val="Calibri"/>
      <family val="2"/>
      <scheme val="minor"/>
    </font>
    <font>
      <sz val="9"/>
      <color theme="1"/>
      <name val="Calibri"/>
      <family val="2"/>
      <scheme val="minor"/>
    </font>
  </fonts>
  <fills count="9">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199">
    <xf numFmtId="0" fontId="0" fillId="0" borderId="0" xfId="0"/>
    <xf numFmtId="0" fontId="1" fillId="0" borderId="0" xfId="0" applyFont="1"/>
    <xf numFmtId="0" fontId="1"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1" fillId="0" borderId="0" xfId="0" applyFont="1" applyBorder="1"/>
    <xf numFmtId="0" fontId="1" fillId="2" borderId="0" xfId="0" applyFont="1" applyFill="1" applyBorder="1"/>
    <xf numFmtId="0" fontId="1" fillId="3" borderId="0" xfId="0" applyFont="1" applyFill="1" applyBorder="1"/>
    <xf numFmtId="0" fontId="5" fillId="0" borderId="0" xfId="0" applyFont="1" applyAlignment="1">
      <alignment horizontal="right" wrapText="1"/>
    </xf>
    <xf numFmtId="0" fontId="6" fillId="0" borderId="0" xfId="0" applyFont="1" applyAlignment="1">
      <alignment wrapText="1"/>
    </xf>
    <xf numFmtId="0" fontId="1" fillId="0" borderId="0" xfId="0" applyFont="1" applyFill="1"/>
    <xf numFmtId="0" fontId="1" fillId="5" borderId="19" xfId="0" applyFont="1" applyFill="1" applyBorder="1"/>
    <xf numFmtId="0" fontId="1" fillId="0" borderId="18" xfId="0" applyFont="1" applyBorder="1"/>
    <xf numFmtId="0" fontId="1" fillId="0" borderId="14" xfId="0" applyFont="1" applyBorder="1"/>
    <xf numFmtId="0" fontId="1" fillId="0" borderId="15" xfId="0" applyFont="1" applyBorder="1"/>
    <xf numFmtId="0" fontId="1" fillId="4" borderId="19" xfId="0" applyFont="1" applyFill="1" applyBorder="1"/>
    <xf numFmtId="0" fontId="1" fillId="2" borderId="17" xfId="0" applyFont="1" applyFill="1" applyBorder="1"/>
    <xf numFmtId="0" fontId="1" fillId="0" borderId="0" xfId="0" applyFont="1" applyFill="1" applyBorder="1"/>
    <xf numFmtId="0" fontId="5" fillId="0" borderId="12" xfId="0" applyFont="1" applyBorder="1"/>
    <xf numFmtId="0" fontId="0" fillId="0" borderId="0" xfId="0" applyFont="1"/>
    <xf numFmtId="0" fontId="9" fillId="0" borderId="12" xfId="0" applyFont="1" applyBorder="1"/>
    <xf numFmtId="0" fontId="0" fillId="0" borderId="14" xfId="0" applyFont="1" applyBorder="1"/>
    <xf numFmtId="0" fontId="0" fillId="0" borderId="18" xfId="0" applyFont="1" applyBorder="1"/>
    <xf numFmtId="0" fontId="0" fillId="0" borderId="15" xfId="0" applyFont="1" applyBorder="1"/>
    <xf numFmtId="0" fontId="0" fillId="0" borderId="0" xfId="0" applyFont="1" applyFill="1"/>
    <xf numFmtId="0" fontId="11" fillId="0" borderId="0" xfId="0" applyFont="1"/>
    <xf numFmtId="0" fontId="9" fillId="0" borderId="0" xfId="0" applyFont="1"/>
    <xf numFmtId="0" fontId="0" fillId="0" borderId="12" xfId="0" applyFont="1" applyBorder="1"/>
    <xf numFmtId="0" fontId="12" fillId="0" borderId="0" xfId="0" applyFont="1"/>
    <xf numFmtId="0" fontId="0" fillId="0" borderId="13" xfId="0" applyFont="1" applyBorder="1"/>
    <xf numFmtId="9" fontId="0" fillId="0" borderId="0" xfId="0" applyNumberFormat="1" applyFont="1" applyFill="1"/>
    <xf numFmtId="1" fontId="13" fillId="4" borderId="16" xfId="0" applyNumberFormat="1" applyFont="1" applyFill="1" applyBorder="1"/>
    <xf numFmtId="1" fontId="13" fillId="4" borderId="17" xfId="0" applyNumberFormat="1" applyFont="1" applyFill="1" applyBorder="1"/>
    <xf numFmtId="1" fontId="0" fillId="4" borderId="14" xfId="0" applyNumberFormat="1" applyFont="1" applyFill="1" applyBorder="1"/>
    <xf numFmtId="0" fontId="14" fillId="0" borderId="0" xfId="0" applyFont="1" applyFill="1"/>
    <xf numFmtId="0" fontId="0" fillId="0" borderId="0" xfId="0" applyFont="1" applyBorder="1"/>
    <xf numFmtId="0" fontId="13" fillId="0" borderId="0" xfId="0" applyFont="1"/>
    <xf numFmtId="0" fontId="15" fillId="0" borderId="0" xfId="0" applyFont="1"/>
    <xf numFmtId="0" fontId="0" fillId="0" borderId="12" xfId="0" quotePrefix="1" applyFont="1" applyBorder="1"/>
    <xf numFmtId="0" fontId="0" fillId="4" borderId="14" xfId="0" applyFont="1" applyFill="1" applyBorder="1"/>
    <xf numFmtId="0" fontId="0" fillId="0" borderId="18" xfId="0" quotePrefix="1" applyFont="1" applyBorder="1" applyAlignment="1">
      <alignment wrapText="1"/>
    </xf>
    <xf numFmtId="0" fontId="0" fillId="0" borderId="0" xfId="0" quotePrefix="1" applyFont="1" applyBorder="1" applyAlignment="1">
      <alignment wrapText="1"/>
    </xf>
    <xf numFmtId="0" fontId="0" fillId="0" borderId="15" xfId="0" quotePrefix="1" applyFont="1" applyBorder="1"/>
    <xf numFmtId="0" fontId="0" fillId="6" borderId="16" xfId="0" applyFont="1" applyFill="1" applyBorder="1"/>
    <xf numFmtId="0" fontId="0" fillId="0" borderId="16" xfId="0" quotePrefix="1" applyFont="1" applyBorder="1"/>
    <xf numFmtId="0" fontId="0" fillId="6" borderId="17" xfId="0" applyFont="1" applyFill="1" applyBorder="1"/>
    <xf numFmtId="0" fontId="0" fillId="0" borderId="0" xfId="0" quotePrefix="1" applyFont="1"/>
    <xf numFmtId="0" fontId="13" fillId="0" borderId="13" xfId="0" applyFont="1" applyFill="1" applyBorder="1"/>
    <xf numFmtId="0" fontId="13" fillId="0" borderId="14" xfId="0" applyFont="1" applyFill="1" applyBorder="1"/>
    <xf numFmtId="0" fontId="17" fillId="0" borderId="0" xfId="0" applyFont="1" applyFill="1" applyBorder="1"/>
    <xf numFmtId="0" fontId="8" fillId="0" borderId="0" xfId="0" applyFont="1"/>
    <xf numFmtId="0" fontId="8" fillId="0" borderId="0" xfId="0" applyFont="1" applyAlignment="1">
      <alignment wrapText="1"/>
    </xf>
    <xf numFmtId="0" fontId="0" fillId="0" borderId="0" xfId="0" applyFont="1" applyFill="1" applyBorder="1"/>
    <xf numFmtId="0" fontId="0" fillId="0" borderId="13" xfId="0" applyFont="1" applyFill="1" applyBorder="1"/>
    <xf numFmtId="0" fontId="8" fillId="0" borderId="0" xfId="0" applyFont="1" applyBorder="1"/>
    <xf numFmtId="0" fontId="0" fillId="0" borderId="0" xfId="0" applyFont="1" applyAlignment="1">
      <alignment wrapText="1"/>
    </xf>
    <xf numFmtId="0" fontId="1" fillId="7" borderId="19" xfId="0" applyFont="1" applyFill="1" applyBorder="1"/>
    <xf numFmtId="0" fontId="7" fillId="0" borderId="0" xfId="0" applyFont="1" applyAlignment="1">
      <alignment horizontal="left" wrapText="1"/>
    </xf>
    <xf numFmtId="0" fontId="1" fillId="0" borderId="22" xfId="0" applyFont="1" applyBorder="1" applyAlignment="1">
      <alignment wrapText="1"/>
    </xf>
    <xf numFmtId="0" fontId="7" fillId="3" borderId="1" xfId="0" applyFont="1" applyFill="1" applyBorder="1" applyAlignment="1">
      <alignment wrapText="1"/>
    </xf>
    <xf numFmtId="0" fontId="1" fillId="3" borderId="7" xfId="0" applyFont="1" applyFill="1" applyBorder="1"/>
    <xf numFmtId="0" fontId="3" fillId="3" borderId="3" xfId="0" applyFont="1" applyFill="1" applyBorder="1" applyAlignment="1">
      <alignment wrapText="1"/>
    </xf>
    <xf numFmtId="0" fontId="1" fillId="3" borderId="3" xfId="0" applyFont="1" applyFill="1" applyBorder="1" applyAlignment="1">
      <alignment wrapText="1"/>
    </xf>
    <xf numFmtId="0" fontId="1" fillId="3" borderId="8" xfId="0" applyFont="1" applyFill="1" applyBorder="1"/>
    <xf numFmtId="0" fontId="1" fillId="0" borderId="23" xfId="0" applyFont="1" applyBorder="1" applyAlignment="1">
      <alignment wrapText="1"/>
    </xf>
    <xf numFmtId="0" fontId="1" fillId="0" borderId="24" xfId="0" applyFont="1" applyBorder="1" applyAlignment="1">
      <alignment wrapText="1"/>
    </xf>
    <xf numFmtId="0" fontId="1" fillId="0" borderId="20" xfId="0" applyFont="1" applyBorder="1"/>
    <xf numFmtId="0" fontId="1" fillId="0" borderId="12" xfId="0" applyFont="1" applyBorder="1"/>
    <xf numFmtId="0" fontId="1" fillId="0" borderId="26" xfId="0" applyFont="1" applyBorder="1"/>
    <xf numFmtId="0" fontId="18" fillId="0" borderId="0" xfId="0" applyFont="1"/>
    <xf numFmtId="0" fontId="1" fillId="0" borderId="15" xfId="0" applyFont="1" applyFill="1" applyBorder="1"/>
    <xf numFmtId="0" fontId="18" fillId="0" borderId="25" xfId="0" applyFont="1" applyBorder="1" applyAlignment="1">
      <alignment wrapText="1"/>
    </xf>
    <xf numFmtId="0" fontId="5" fillId="0" borderId="25" xfId="0" applyFont="1" applyBorder="1" applyAlignment="1">
      <alignment wrapText="1"/>
    </xf>
    <xf numFmtId="0" fontId="1" fillId="4" borderId="4" xfId="0" applyFont="1" applyFill="1" applyBorder="1"/>
    <xf numFmtId="0" fontId="1" fillId="4" borderId="7" xfId="0" applyFont="1" applyFill="1" applyBorder="1"/>
    <xf numFmtId="0" fontId="1" fillId="4" borderId="0" xfId="0" applyFont="1" applyFill="1" applyBorder="1"/>
    <xf numFmtId="0" fontId="1" fillId="4" borderId="8" xfId="0" applyFont="1" applyFill="1" applyBorder="1"/>
    <xf numFmtId="0" fontId="1" fillId="0" borderId="23" xfId="0" applyFont="1" applyBorder="1"/>
    <xf numFmtId="0" fontId="5" fillId="8" borderId="0" xfId="0" applyFont="1" applyFill="1" applyAlignment="1">
      <alignment wrapText="1"/>
    </xf>
    <xf numFmtId="0" fontId="2" fillId="8" borderId="0" xfId="0" applyFont="1" applyFill="1" applyAlignment="1">
      <alignment wrapText="1"/>
    </xf>
    <xf numFmtId="0" fontId="2" fillId="0" borderId="0" xfId="0" applyFont="1" applyFill="1" applyAlignment="1">
      <alignment wrapText="1"/>
    </xf>
    <xf numFmtId="0" fontId="4" fillId="8" borderId="0" xfId="0" applyFont="1" applyFill="1" applyAlignment="1">
      <alignment wrapText="1"/>
    </xf>
    <xf numFmtId="0" fontId="12" fillId="8" borderId="0" xfId="0" applyFont="1" applyFill="1"/>
    <xf numFmtId="0" fontId="0" fillId="0" borderId="23" xfId="0" applyFont="1" applyBorder="1"/>
    <xf numFmtId="0" fontId="0" fillId="0" borderId="20" xfId="0" applyFont="1" applyBorder="1"/>
    <xf numFmtId="0" fontId="13" fillId="0" borderId="18" xfId="0" applyFont="1" applyBorder="1"/>
    <xf numFmtId="0" fontId="16" fillId="4" borderId="13" xfId="0" applyFont="1" applyFill="1" applyBorder="1"/>
    <xf numFmtId="0" fontId="0" fillId="0" borderId="13" xfId="0" quotePrefix="1" applyFont="1" applyBorder="1"/>
    <xf numFmtId="0" fontId="19" fillId="0" borderId="0" xfId="0" applyFont="1"/>
    <xf numFmtId="0" fontId="1" fillId="0" borderId="13" xfId="0" applyFont="1" applyBorder="1"/>
    <xf numFmtId="0" fontId="21" fillId="0" borderId="0" xfId="0" applyFont="1"/>
    <xf numFmtId="0" fontId="20" fillId="0" borderId="0" xfId="0" applyFont="1" applyAlignment="1"/>
    <xf numFmtId="0" fontId="10" fillId="0" borderId="19" xfId="0" applyFont="1" applyBorder="1"/>
    <xf numFmtId="0" fontId="1" fillId="0" borderId="19" xfId="0" applyFont="1" applyBorder="1"/>
    <xf numFmtId="0" fontId="1" fillId="0" borderId="17" xfId="0" applyFont="1" applyBorder="1"/>
    <xf numFmtId="0" fontId="12" fillId="0" borderId="0" xfId="0" applyFont="1" applyFill="1"/>
    <xf numFmtId="164" fontId="1" fillId="4" borderId="10" xfId="0" applyNumberFormat="1" applyFont="1" applyFill="1" applyBorder="1"/>
    <xf numFmtId="164" fontId="1" fillId="4" borderId="9" xfId="0" applyNumberFormat="1" applyFont="1" applyFill="1" applyBorder="1"/>
    <xf numFmtId="164" fontId="1" fillId="4" borderId="11" xfId="0" applyNumberFormat="1" applyFont="1" applyFill="1" applyBorder="1"/>
    <xf numFmtId="0" fontId="15" fillId="0" borderId="0" xfId="0" applyFont="1" applyFill="1" applyAlignment="1">
      <alignment horizontal="justify" vertical="center" wrapText="1"/>
    </xf>
    <xf numFmtId="0" fontId="15" fillId="0" borderId="0" xfId="0" applyFont="1" applyAlignment="1">
      <alignment horizontal="justify" vertical="center" wrapText="1"/>
    </xf>
    <xf numFmtId="0" fontId="13" fillId="0" borderId="0" xfId="0" applyFont="1" applyAlignment="1">
      <alignment horizontal="justify" vertical="center" wrapText="1"/>
    </xf>
    <xf numFmtId="0" fontId="13" fillId="0" borderId="12"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8" xfId="0" applyFont="1" applyBorder="1" applyAlignment="1">
      <alignment horizontal="justify" vertical="center" wrapText="1"/>
    </xf>
    <xf numFmtId="0" fontId="13" fillId="0" borderId="0" xfId="0" applyFont="1" applyAlignment="1">
      <alignment horizontal="justify" vertical="center"/>
    </xf>
    <xf numFmtId="0" fontId="23" fillId="0" borderId="0" xfId="0" applyFont="1" applyAlignment="1">
      <alignment horizontal="justify" vertical="center"/>
    </xf>
    <xf numFmtId="0" fontId="15" fillId="0" borderId="0" xfId="0" applyFont="1" applyBorder="1" applyAlignment="1">
      <alignment horizontal="justify" vertical="center" wrapText="1"/>
    </xf>
    <xf numFmtId="0" fontId="13" fillId="0" borderId="20" xfId="0" applyFont="1" applyBorder="1" applyAlignment="1">
      <alignment horizontal="justify" vertical="center" wrapText="1"/>
    </xf>
    <xf numFmtId="0" fontId="24" fillId="0" borderId="0" xfId="0" applyFont="1"/>
    <xf numFmtId="0" fontId="25" fillId="0" borderId="0" xfId="0" applyFont="1" applyAlignment="1">
      <alignment horizontal="justify" vertical="center" wrapText="1"/>
    </xf>
    <xf numFmtId="0" fontId="26"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12"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20" xfId="0" applyFont="1" applyBorder="1" applyAlignment="1">
      <alignment horizontal="justify" vertical="center" wrapText="1"/>
    </xf>
    <xf numFmtId="0" fontId="9" fillId="0" borderId="0" xfId="0" applyFont="1" applyAlignment="1">
      <alignment wrapText="1"/>
    </xf>
    <xf numFmtId="0" fontId="0" fillId="0" borderId="0" xfId="0" applyFont="1" applyProtection="1">
      <protection locked="0"/>
    </xf>
    <xf numFmtId="0" fontId="0" fillId="0" borderId="14" xfId="0" applyFont="1" applyBorder="1" applyProtection="1">
      <protection locked="0"/>
    </xf>
    <xf numFmtId="0" fontId="0" fillId="5" borderId="19" xfId="0" applyFont="1" applyFill="1" applyBorder="1" applyProtection="1">
      <protection locked="0"/>
    </xf>
    <xf numFmtId="0" fontId="0" fillId="2" borderId="17" xfId="0" applyFont="1" applyFill="1" applyBorder="1" applyProtection="1">
      <protection locked="0"/>
    </xf>
    <xf numFmtId="0" fontId="0" fillId="5" borderId="25" xfId="0" applyFont="1" applyFill="1" applyBorder="1" applyProtection="1">
      <protection locked="0"/>
    </xf>
    <xf numFmtId="0" fontId="0" fillId="5" borderId="14" xfId="0" applyFont="1" applyFill="1" applyBorder="1" applyProtection="1">
      <protection locked="0"/>
    </xf>
    <xf numFmtId="0" fontId="0" fillId="7" borderId="17" xfId="0" applyFont="1" applyFill="1" applyBorder="1" applyProtection="1">
      <protection locked="0"/>
    </xf>
    <xf numFmtId="0" fontId="0" fillId="5" borderId="21" xfId="0" applyFont="1" applyFill="1" applyBorder="1" applyProtection="1">
      <protection locked="0"/>
    </xf>
    <xf numFmtId="0" fontId="0" fillId="5" borderId="17" xfId="0" applyFont="1" applyFill="1" applyBorder="1" applyProtection="1">
      <protection locked="0"/>
    </xf>
    <xf numFmtId="0" fontId="0" fillId="5" borderId="0" xfId="0" applyFont="1" applyFill="1" applyBorder="1" applyAlignment="1" applyProtection="1">
      <alignment wrapText="1"/>
      <protection locked="0"/>
    </xf>
    <xf numFmtId="0" fontId="13" fillId="0" borderId="14" xfId="0" applyFont="1" applyFill="1" applyBorder="1" applyProtection="1">
      <protection locked="0"/>
    </xf>
    <xf numFmtId="0" fontId="0" fillId="5" borderId="16" xfId="0" applyFont="1" applyFill="1" applyBorder="1" applyProtection="1">
      <protection locked="0"/>
    </xf>
    <xf numFmtId="0" fontId="15" fillId="5" borderId="16" xfId="0" applyFont="1" applyFill="1" applyBorder="1" applyProtection="1">
      <protection locked="0"/>
    </xf>
    <xf numFmtId="0" fontId="0" fillId="2" borderId="19" xfId="0" applyFont="1" applyFill="1" applyBorder="1" applyProtection="1">
      <protection locked="0"/>
    </xf>
    <xf numFmtId="0" fontId="1" fillId="5" borderId="21" xfId="0" applyFont="1" applyFill="1" applyBorder="1" applyProtection="1">
      <protection locked="0"/>
    </xf>
    <xf numFmtId="0" fontId="1" fillId="5" borderId="13" xfId="0" applyFont="1" applyFill="1" applyBorder="1" applyProtection="1">
      <protection locked="0"/>
    </xf>
    <xf numFmtId="0" fontId="1" fillId="7" borderId="13" xfId="0" applyFont="1" applyFill="1" applyBorder="1" applyProtection="1">
      <protection locked="0"/>
    </xf>
    <xf numFmtId="0" fontId="3" fillId="7" borderId="0" xfId="0" applyFont="1" applyFill="1" applyBorder="1" applyProtection="1">
      <protection locked="0"/>
    </xf>
    <xf numFmtId="0" fontId="1" fillId="7" borderId="0" xfId="0" applyFont="1" applyFill="1" applyBorder="1" applyProtection="1">
      <protection locked="0"/>
    </xf>
    <xf numFmtId="0" fontId="1" fillId="7" borderId="16" xfId="0" applyFont="1" applyFill="1" applyBorder="1" applyProtection="1">
      <protection locked="0"/>
    </xf>
    <xf numFmtId="0" fontId="1" fillId="5" borderId="0" xfId="0" applyFont="1" applyFill="1" applyBorder="1" applyProtection="1">
      <protection locked="0"/>
    </xf>
    <xf numFmtId="0" fontId="1" fillId="5" borderId="14" xfId="0" applyFont="1" applyFill="1" applyBorder="1" applyProtection="1">
      <protection locked="0"/>
    </xf>
    <xf numFmtId="0" fontId="1" fillId="5" borderId="19" xfId="0" applyFont="1" applyFill="1" applyBorder="1" applyProtection="1">
      <protection locked="0"/>
    </xf>
    <xf numFmtId="0" fontId="1" fillId="5" borderId="17" xfId="0" applyFont="1" applyFill="1" applyBorder="1" applyProtection="1">
      <protection locked="0"/>
    </xf>
    <xf numFmtId="0" fontId="1" fillId="7" borderId="0" xfId="0" applyFont="1" applyFill="1" applyProtection="1">
      <protection locked="0"/>
    </xf>
    <xf numFmtId="0" fontId="1" fillId="5" borderId="25" xfId="0" applyFont="1" applyFill="1" applyBorder="1" applyProtection="1">
      <protection locked="0"/>
    </xf>
    <xf numFmtId="0" fontId="22" fillId="5" borderId="3" xfId="0" applyFont="1" applyFill="1" applyBorder="1" applyProtection="1">
      <protection locked="0"/>
    </xf>
    <xf numFmtId="0" fontId="22" fillId="5" borderId="4" xfId="0" applyFont="1" applyFill="1" applyBorder="1" applyAlignment="1" applyProtection="1">
      <alignment wrapText="1"/>
      <protection locked="0"/>
    </xf>
    <xf numFmtId="0" fontId="22" fillId="5" borderId="0" xfId="0" applyFont="1" applyFill="1" applyBorder="1" applyAlignment="1" applyProtection="1">
      <alignment wrapText="1"/>
      <protection locked="0"/>
    </xf>
    <xf numFmtId="0" fontId="22" fillId="5" borderId="4" xfId="0" applyFont="1" applyFill="1" applyBorder="1" applyProtection="1">
      <protection locked="0"/>
    </xf>
    <xf numFmtId="0" fontId="22" fillId="5" borderId="0" xfId="0" applyFont="1" applyFill="1" applyBorder="1" applyProtection="1">
      <protection locked="0"/>
    </xf>
    <xf numFmtId="0" fontId="22" fillId="5" borderId="1" xfId="0" applyFont="1" applyFill="1" applyBorder="1" applyProtection="1">
      <protection locked="0"/>
    </xf>
    <xf numFmtId="0" fontId="22" fillId="5" borderId="2" xfId="0" applyFont="1" applyFill="1" applyBorder="1" applyProtection="1">
      <protection locked="0"/>
    </xf>
    <xf numFmtId="0" fontId="22" fillId="5" borderId="7" xfId="0" applyFont="1" applyFill="1" applyBorder="1" applyProtection="1">
      <protection locked="0"/>
    </xf>
    <xf numFmtId="0" fontId="22" fillId="5" borderId="5" xfId="0" applyFont="1" applyFill="1" applyBorder="1" applyProtection="1">
      <protection locked="0"/>
    </xf>
    <xf numFmtId="0" fontId="22" fillId="5" borderId="6" xfId="0" applyFont="1" applyFill="1" applyBorder="1" applyProtection="1">
      <protection locked="0"/>
    </xf>
    <xf numFmtId="0" fontId="22" fillId="5" borderId="8" xfId="0" applyFont="1" applyFill="1" applyBorder="1" applyProtection="1">
      <protection locked="0"/>
    </xf>
    <xf numFmtId="0" fontId="1" fillId="2" borderId="1" xfId="0" applyFont="1" applyFill="1" applyBorder="1" applyAlignment="1">
      <alignment wrapText="1"/>
    </xf>
    <xf numFmtId="0" fontId="1" fillId="2" borderId="7" xfId="0" applyFont="1" applyFill="1" applyBorder="1"/>
    <xf numFmtId="0" fontId="22" fillId="5" borderId="2" xfId="0" applyFont="1" applyFill="1" applyBorder="1" applyAlignment="1" applyProtection="1">
      <alignment wrapText="1"/>
      <protection locked="0"/>
    </xf>
    <xf numFmtId="0" fontId="22" fillId="5" borderId="7" xfId="0" applyFont="1" applyFill="1" applyBorder="1" applyAlignment="1" applyProtection="1">
      <alignment wrapText="1"/>
      <protection locked="0"/>
    </xf>
    <xf numFmtId="0" fontId="1" fillId="4" borderId="2" xfId="0" applyFont="1" applyFill="1" applyBorder="1"/>
    <xf numFmtId="0" fontId="7" fillId="2" borderId="3" xfId="0" applyFont="1" applyFill="1" applyBorder="1" applyAlignment="1">
      <alignment wrapText="1"/>
    </xf>
    <xf numFmtId="0" fontId="3" fillId="2" borderId="3" xfId="0" applyFont="1" applyFill="1" applyBorder="1" applyAlignment="1">
      <alignment wrapText="1"/>
    </xf>
    <xf numFmtId="0" fontId="1" fillId="2" borderId="3" xfId="0" applyFont="1" applyFill="1" applyBorder="1" applyAlignment="1">
      <alignment wrapText="1"/>
    </xf>
    <xf numFmtId="0" fontId="1" fillId="3" borderId="5" xfId="0" applyFont="1" applyFill="1" applyBorder="1" applyAlignment="1">
      <alignment wrapText="1"/>
    </xf>
    <xf numFmtId="0" fontId="22" fillId="5" borderId="1" xfId="0" applyFont="1" applyFill="1" applyBorder="1" applyAlignment="1" applyProtection="1">
      <alignment horizontal="right"/>
      <protection locked="0"/>
    </xf>
    <xf numFmtId="0" fontId="22" fillId="5" borderId="3" xfId="0" applyFont="1" applyFill="1" applyBorder="1" applyAlignment="1" applyProtection="1">
      <alignment horizontal="right"/>
      <protection locked="0"/>
    </xf>
    <xf numFmtId="0" fontId="22" fillId="5" borderId="5" xfId="0" applyFont="1" applyFill="1" applyBorder="1" applyAlignment="1" applyProtection="1">
      <alignment horizontal="right"/>
      <protection locked="0"/>
    </xf>
    <xf numFmtId="0" fontId="1" fillId="0" borderId="13" xfId="0" applyFont="1" applyBorder="1" applyProtection="1">
      <protection locked="0"/>
    </xf>
    <xf numFmtId="0" fontId="0" fillId="5" borderId="19" xfId="0" applyFont="1" applyFill="1" applyBorder="1" applyProtection="1"/>
    <xf numFmtId="0" fontId="0" fillId="7" borderId="19" xfId="0" applyFont="1" applyFill="1" applyBorder="1" applyProtection="1"/>
    <xf numFmtId="0" fontId="0" fillId="4" borderId="19" xfId="0" applyFont="1" applyFill="1" applyBorder="1" applyProtection="1"/>
    <xf numFmtId="0" fontId="0" fillId="2" borderId="17" xfId="0" applyFont="1" applyFill="1" applyBorder="1" applyProtection="1"/>
    <xf numFmtId="164" fontId="1" fillId="0" borderId="0" xfId="0" applyNumberFormat="1" applyFont="1"/>
    <xf numFmtId="164" fontId="6" fillId="0" borderId="0" xfId="0" applyNumberFormat="1" applyFont="1" applyAlignment="1">
      <alignment wrapText="1"/>
    </xf>
    <xf numFmtId="9" fontId="0" fillId="0" borderId="15" xfId="0" applyNumberFormat="1" applyFont="1" applyFill="1" applyBorder="1"/>
    <xf numFmtId="0" fontId="14" fillId="0" borderId="0" xfId="0" applyFont="1" applyBorder="1"/>
    <xf numFmtId="0" fontId="1" fillId="0" borderId="1" xfId="0" applyFont="1" applyBorder="1" applyAlignment="1">
      <alignment wrapText="1"/>
    </xf>
    <xf numFmtId="0" fontId="1" fillId="0" borderId="7" xfId="0" applyFont="1" applyBorder="1" applyAlignment="1">
      <alignment wrapText="1"/>
    </xf>
    <xf numFmtId="0" fontId="5" fillId="0" borderId="2" xfId="0" applyFont="1" applyBorder="1" applyAlignment="1">
      <alignment wrapText="1"/>
    </xf>
    <xf numFmtId="165" fontId="1" fillId="4" borderId="2" xfId="0" applyNumberFormat="1" applyFont="1" applyFill="1" applyBorder="1" applyProtection="1"/>
    <xf numFmtId="165" fontId="1" fillId="4" borderId="4" xfId="0" applyNumberFormat="1" applyFont="1" applyFill="1" applyBorder="1" applyProtection="1"/>
    <xf numFmtId="165" fontId="1" fillId="4" borderId="6" xfId="0" applyNumberFormat="1" applyFont="1" applyFill="1" applyBorder="1" applyProtection="1"/>
    <xf numFmtId="0" fontId="27" fillId="0" borderId="0" xfId="0" applyFont="1" applyAlignment="1">
      <alignment horizontal="left" vertical="center" wrapText="1"/>
    </xf>
    <xf numFmtId="0" fontId="9" fillId="0" borderId="0" xfId="0" applyFont="1" applyAlignment="1">
      <alignment horizontal="left" vertical="center" wrapText="1"/>
    </xf>
    <xf numFmtId="0" fontId="0" fillId="5" borderId="0" xfId="0" applyFont="1" applyFill="1" applyAlignment="1" applyProtection="1">
      <alignment horizontal="center"/>
      <protection locked="0"/>
    </xf>
    <xf numFmtId="0" fontId="0" fillId="0" borderId="0" xfId="0" applyFont="1" applyAlignment="1">
      <alignment horizontal="center"/>
    </xf>
    <xf numFmtId="0" fontId="0" fillId="0" borderId="20" xfId="0" applyFont="1" applyBorder="1" applyAlignment="1">
      <alignment horizontal="left" vertical="top" wrapText="1"/>
    </xf>
    <xf numFmtId="0" fontId="0" fillId="0" borderId="21" xfId="0" applyFont="1" applyBorder="1" applyAlignment="1">
      <alignment horizontal="left" vertical="top" wrapText="1"/>
    </xf>
    <xf numFmtId="0" fontId="1" fillId="0" borderId="0" xfId="0" applyFont="1" applyAlignment="1">
      <alignment horizontal="left" vertical="top" wrapText="1"/>
    </xf>
    <xf numFmtId="0" fontId="1" fillId="5" borderId="0" xfId="0" applyFont="1" applyFill="1" applyAlignment="1" applyProtection="1">
      <alignment horizontal="left" vertical="top" wrapText="1"/>
      <protection locked="0"/>
    </xf>
    <xf numFmtId="164" fontId="1" fillId="4" borderId="9" xfId="0" applyNumberFormat="1" applyFont="1" applyFill="1" applyBorder="1" applyAlignment="1">
      <alignment horizontal="center" vertical="center"/>
    </xf>
    <xf numFmtId="164" fontId="1" fillId="4" borderId="10"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164" fontId="5" fillId="4" borderId="11" xfId="0" applyNumberFormat="1" applyFont="1" applyFill="1" applyBorder="1" applyAlignment="1">
      <alignment horizontal="center" vertical="center"/>
    </xf>
    <xf numFmtId="0" fontId="28"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4"/>
  <sheetViews>
    <sheetView tabSelected="1" zoomScale="130" zoomScaleNormal="130" workbookViewId="0">
      <selection activeCell="E5" sqref="E5"/>
    </sheetView>
  </sheetViews>
  <sheetFormatPr baseColWidth="10" defaultColWidth="11.42578125" defaultRowHeight="15" x14ac:dyDescent="0.25"/>
  <cols>
    <col min="1" max="1" width="42.140625" style="20" customWidth="1"/>
    <col min="2" max="2" width="14.42578125" style="20" customWidth="1"/>
    <col min="3" max="3" width="19.5703125" style="20" customWidth="1"/>
    <col min="4" max="4" width="13.5703125" style="20" customWidth="1"/>
    <col min="5" max="5" width="19.42578125" style="20" customWidth="1"/>
    <col min="6" max="6" width="11.42578125" style="20"/>
    <col min="7" max="7" width="12.140625" style="20" customWidth="1"/>
    <col min="8" max="16384" width="11.42578125" style="20"/>
  </cols>
  <sheetData>
    <row r="1" spans="1:8" ht="54" customHeight="1" x14ac:dyDescent="0.25">
      <c r="A1" s="184" t="s">
        <v>168</v>
      </c>
      <c r="B1" s="184"/>
      <c r="C1" s="184"/>
      <c r="D1" s="184"/>
      <c r="E1" s="187" t="e" vm="1">
        <v>#VALUE!</v>
      </c>
      <c r="F1" s="187"/>
    </row>
    <row r="2" spans="1:8" ht="28.7" customHeight="1" x14ac:dyDescent="0.25">
      <c r="A2" s="185" t="s">
        <v>169</v>
      </c>
      <c r="B2" s="185"/>
      <c r="E2" s="198" t="s">
        <v>196</v>
      </c>
    </row>
    <row r="3" spans="1:8" x14ac:dyDescent="0.25">
      <c r="A3" s="119"/>
    </row>
    <row r="4" spans="1:8" ht="15.75" thickBot="1" x14ac:dyDescent="0.3">
      <c r="A4" s="119" t="s">
        <v>180</v>
      </c>
    </row>
    <row r="5" spans="1:8" ht="101.45" customHeight="1" thickBot="1" x14ac:dyDescent="0.3">
      <c r="A5" s="188" t="s">
        <v>189</v>
      </c>
      <c r="B5" s="189"/>
    </row>
    <row r="6" spans="1:8" x14ac:dyDescent="0.25">
      <c r="A6" s="21" t="s">
        <v>77</v>
      </c>
      <c r="B6" s="22"/>
    </row>
    <row r="7" spans="1:8" x14ac:dyDescent="0.25">
      <c r="A7" s="23" t="s">
        <v>190</v>
      </c>
      <c r="B7" s="170"/>
    </row>
    <row r="8" spans="1:8" x14ac:dyDescent="0.25">
      <c r="A8" s="23" t="s">
        <v>83</v>
      </c>
      <c r="B8" s="171"/>
    </row>
    <row r="9" spans="1:8" x14ac:dyDescent="0.25">
      <c r="A9" s="23" t="s">
        <v>191</v>
      </c>
      <c r="B9" s="172"/>
    </row>
    <row r="10" spans="1:8" ht="15.75" thickBot="1" x14ac:dyDescent="0.3">
      <c r="A10" s="24" t="s">
        <v>167</v>
      </c>
      <c r="B10" s="173"/>
    </row>
    <row r="11" spans="1:8" x14ac:dyDescent="0.25">
      <c r="B11" s="25"/>
    </row>
    <row r="12" spans="1:8" ht="21" x14ac:dyDescent="0.35">
      <c r="A12" s="110" t="s">
        <v>0</v>
      </c>
      <c r="H12" s="89"/>
    </row>
    <row r="13" spans="1:8" x14ac:dyDescent="0.25">
      <c r="A13" s="26"/>
      <c r="H13" s="27"/>
    </row>
    <row r="14" spans="1:8" x14ac:dyDescent="0.25">
      <c r="A14" s="20" t="s">
        <v>43</v>
      </c>
      <c r="C14" s="84" t="s">
        <v>172</v>
      </c>
      <c r="D14" s="124"/>
    </row>
    <row r="15" spans="1:8" x14ac:dyDescent="0.25">
      <c r="C15" s="36"/>
      <c r="D15" s="36"/>
    </row>
    <row r="16" spans="1:8" x14ac:dyDescent="0.25">
      <c r="A16" s="83" t="s">
        <v>1</v>
      </c>
      <c r="C16" s="36"/>
      <c r="D16" s="36"/>
    </row>
    <row r="17" spans="1:15" ht="15.75" thickBot="1" x14ac:dyDescent="0.3">
      <c r="A17" s="96"/>
      <c r="C17" s="36"/>
      <c r="D17" s="36"/>
    </row>
    <row r="18" spans="1:15" x14ac:dyDescent="0.25">
      <c r="A18" s="20" t="s">
        <v>2</v>
      </c>
      <c r="C18" s="28" t="s">
        <v>47</v>
      </c>
      <c r="D18" s="125"/>
    </row>
    <row r="19" spans="1:15" x14ac:dyDescent="0.25">
      <c r="A19" s="20" t="s">
        <v>57</v>
      </c>
      <c r="C19" s="23"/>
      <c r="D19" s="122"/>
    </row>
    <row r="20" spans="1:15" x14ac:dyDescent="0.25">
      <c r="A20" s="20" t="s">
        <v>3</v>
      </c>
      <c r="C20" s="23" t="s">
        <v>47</v>
      </c>
      <c r="D20" s="122"/>
    </row>
    <row r="21" spans="1:15" ht="15.75" thickBot="1" x14ac:dyDescent="0.3">
      <c r="A21" s="20" t="s">
        <v>23</v>
      </c>
      <c r="C21" s="24" t="s">
        <v>47</v>
      </c>
      <c r="D21" s="126"/>
    </row>
    <row r="22" spans="1:15" x14ac:dyDescent="0.25">
      <c r="C22" s="36"/>
      <c r="D22" s="36"/>
    </row>
    <row r="23" spans="1:15" x14ac:dyDescent="0.25">
      <c r="A23" s="83" t="s">
        <v>183</v>
      </c>
      <c r="C23" s="36"/>
      <c r="D23" s="36"/>
    </row>
    <row r="24" spans="1:15" ht="15.75" thickBot="1" x14ac:dyDescent="0.3">
      <c r="A24" s="96"/>
      <c r="C24" s="36"/>
      <c r="D24" s="36"/>
    </row>
    <row r="25" spans="1:15" ht="15.75" thickBot="1" x14ac:dyDescent="0.3">
      <c r="A25" s="20" t="s">
        <v>192</v>
      </c>
      <c r="C25" s="85" t="s">
        <v>47</v>
      </c>
      <c r="D25" s="127">
        <v>12</v>
      </c>
    </row>
    <row r="26" spans="1:15" x14ac:dyDescent="0.25">
      <c r="A26" s="20" t="s">
        <v>193</v>
      </c>
      <c r="C26" s="28"/>
      <c r="D26" s="30" t="str">
        <f>IF(D25&gt;0,"Nachweis 1","")</f>
        <v>Nachweis 1</v>
      </c>
      <c r="E26" s="30" t="str">
        <f>IF(D25&gt;1,"Nachweis 2","")</f>
        <v>Nachweis 2</v>
      </c>
      <c r="F26" s="30" t="str">
        <f>IF(D25&gt;2,"Nachweis 3","")</f>
        <v>Nachweis 3</v>
      </c>
      <c r="G26" s="30" t="str">
        <f>IF(D25&gt;3,"Nachweis 4","")</f>
        <v>Nachweis 4</v>
      </c>
      <c r="H26" s="30" t="str">
        <f>IF(D25&gt;4,"Nachweis 5","")</f>
        <v>Nachweis 5</v>
      </c>
      <c r="I26" s="30" t="str">
        <f>IF(D25&gt;5,"Nachweis 6","")</f>
        <v>Nachweis 6</v>
      </c>
      <c r="J26" s="30" t="str">
        <f>IF(D25&gt;6,"Nachweis 7","")</f>
        <v>Nachweis 7</v>
      </c>
      <c r="K26" s="30" t="str">
        <f>IF(D25&gt;7,"Nachweis 8","")</f>
        <v>Nachweis 8</v>
      </c>
      <c r="L26" s="30" t="str">
        <f>IF(D25&gt;8,"Nachweis 9","")</f>
        <v>Nachweis 9</v>
      </c>
      <c r="M26" s="30" t="str">
        <f>IF(D25&gt;9,"Nachweis 10","")</f>
        <v>Nachweis 10</v>
      </c>
      <c r="N26" s="30" t="str">
        <f>IF(D25&gt;10,"Nachweis 11","")</f>
        <v>Nachweis 11</v>
      </c>
      <c r="O26" s="22" t="str">
        <f>IF(D25&gt;11,"Nachweis 12","")</f>
        <v>Nachweis 12</v>
      </c>
    </row>
    <row r="27" spans="1:15" ht="15.75" thickBot="1" x14ac:dyDescent="0.3">
      <c r="A27" s="20" t="s">
        <v>184</v>
      </c>
      <c r="B27" s="31"/>
      <c r="C27" s="176" t="s">
        <v>48</v>
      </c>
      <c r="D27" s="32" t="e">
        <f>IF(D26="Nachweis 1",'Nachweis 1'!K71,"")</f>
        <v>#DIV/0!</v>
      </c>
      <c r="E27" s="32" t="e">
        <f>IF(E26="Nachweis 2",'Nachweis 2'!K71,"")</f>
        <v>#DIV/0!</v>
      </c>
      <c r="F27" s="32" t="e">
        <f>IF(F26="Nachweis 3",'Nachweis 3'!K71,"")</f>
        <v>#DIV/0!</v>
      </c>
      <c r="G27" s="32" t="e">
        <f>IF(G26="Nachweis 4",'Nachweis 4'!K71,"")</f>
        <v>#DIV/0!</v>
      </c>
      <c r="H27" s="32" t="e">
        <f>IF(H26="Nachweis 5",'Nachweis 5'!K71,"")</f>
        <v>#DIV/0!</v>
      </c>
      <c r="I27" s="32" t="e">
        <f>IF(I26="Nachweis 6",'Nachweis 6'!K71,"")</f>
        <v>#DIV/0!</v>
      </c>
      <c r="J27" s="32" t="e">
        <f>IF(J26="Nachweis 7",'Nachweis 7'!K71,"")</f>
        <v>#DIV/0!</v>
      </c>
      <c r="K27" s="32" t="e">
        <f>IF(K26="Nachweis 8",'Nachweis 8'!K71,"")</f>
        <v>#DIV/0!</v>
      </c>
      <c r="L27" s="32" t="e">
        <f>IF(L26="Nachweis 9",'Nachweis 9'!K71,"")</f>
        <v>#DIV/0!</v>
      </c>
      <c r="M27" s="32" t="e">
        <f>IF(M26="Nachweis 10",'Nachweis 10'!K71,"")</f>
        <v>#DIV/0!</v>
      </c>
      <c r="N27" s="32" t="e">
        <f>IF(N26="Nachweis 11",'Nachweis 11'!K71,"")</f>
        <v>#DIV/0!</v>
      </c>
      <c r="O27" s="33" t="e">
        <f>IF(O26="Nachweis 12",'Nachweis 12'!K71,"")</f>
        <v>#DIV/0!</v>
      </c>
    </row>
    <row r="28" spans="1:15" x14ac:dyDescent="0.25">
      <c r="A28" s="20" t="s">
        <v>185</v>
      </c>
      <c r="C28" s="28" t="s">
        <v>48</v>
      </c>
      <c r="D28" s="34" t="e">
        <f>AVERAGE(D27:O27)</f>
        <v>#DIV/0!</v>
      </c>
    </row>
    <row r="29" spans="1:15" x14ac:dyDescent="0.25">
      <c r="A29" s="20" t="s">
        <v>186</v>
      </c>
      <c r="C29" s="23" t="s">
        <v>48</v>
      </c>
      <c r="D29" s="122"/>
    </row>
    <row r="30" spans="1:15" x14ac:dyDescent="0.25">
      <c r="A30" s="20" t="s">
        <v>187</v>
      </c>
      <c r="C30" s="23" t="s">
        <v>48</v>
      </c>
      <c r="D30" s="122"/>
    </row>
    <row r="31" spans="1:15" ht="15.75" thickBot="1" x14ac:dyDescent="0.3">
      <c r="A31" s="20" t="s">
        <v>4</v>
      </c>
      <c r="C31" s="24" t="s">
        <v>47</v>
      </c>
      <c r="D31" s="128"/>
      <c r="H31" s="35"/>
    </row>
    <row r="32" spans="1:15" x14ac:dyDescent="0.25">
      <c r="A32" s="29"/>
      <c r="C32" s="36"/>
      <c r="D32" s="36"/>
    </row>
    <row r="33" spans="1:8" x14ac:dyDescent="0.25">
      <c r="A33" s="83" t="s">
        <v>5</v>
      </c>
      <c r="C33" s="36"/>
      <c r="D33" s="36"/>
    </row>
    <row r="34" spans="1:8" ht="15.75" thickBot="1" x14ac:dyDescent="0.3">
      <c r="A34" s="96"/>
      <c r="C34" s="36"/>
      <c r="D34" s="36"/>
    </row>
    <row r="35" spans="1:8" x14ac:dyDescent="0.25">
      <c r="A35" s="37" t="s">
        <v>6</v>
      </c>
      <c r="C35" s="28" t="s">
        <v>53</v>
      </c>
      <c r="D35" s="125"/>
    </row>
    <row r="36" spans="1:8" x14ac:dyDescent="0.25">
      <c r="A36" s="37" t="s">
        <v>188</v>
      </c>
      <c r="C36" s="23" t="s">
        <v>69</v>
      </c>
      <c r="D36" s="122"/>
    </row>
    <row r="37" spans="1:8" x14ac:dyDescent="0.25">
      <c r="A37" s="20" t="s">
        <v>60</v>
      </c>
      <c r="C37" s="23" t="s">
        <v>52</v>
      </c>
      <c r="D37" s="122"/>
    </row>
    <row r="38" spans="1:8" x14ac:dyDescent="0.25">
      <c r="A38" s="20" t="s">
        <v>61</v>
      </c>
      <c r="C38" s="23" t="s">
        <v>52</v>
      </c>
      <c r="D38" s="122"/>
    </row>
    <row r="39" spans="1:8" ht="15.75" thickBot="1" x14ac:dyDescent="0.3">
      <c r="A39" s="20" t="s">
        <v>62</v>
      </c>
      <c r="C39" s="86" t="s">
        <v>52</v>
      </c>
      <c r="D39" s="122"/>
      <c r="H39" s="38"/>
    </row>
    <row r="40" spans="1:8" x14ac:dyDescent="0.25">
      <c r="C40" s="39" t="s">
        <v>171</v>
      </c>
      <c r="D40" s="87" t="e">
        <f>(D39/D38)*100</f>
        <v>#DIV/0!</v>
      </c>
      <c r="E40" s="88" t="s">
        <v>170</v>
      </c>
      <c r="F40" s="40" t="e">
        <f>(D39/D37)*100</f>
        <v>#DIV/0!</v>
      </c>
    </row>
    <row r="41" spans="1:8" ht="30" x14ac:dyDescent="0.25">
      <c r="C41" s="41" t="s">
        <v>24</v>
      </c>
      <c r="D41" s="129"/>
      <c r="E41" s="42" t="s">
        <v>24</v>
      </c>
      <c r="F41" s="122"/>
    </row>
    <row r="42" spans="1:8" ht="15.75" thickBot="1" x14ac:dyDescent="0.3">
      <c r="C42" s="43" t="s">
        <v>64</v>
      </c>
      <c r="D42" s="44" t="e">
        <f>IF(D40&gt;=D41,"ok","nein")</f>
        <v>#DIV/0!</v>
      </c>
      <c r="E42" s="45" t="s">
        <v>65</v>
      </c>
      <c r="F42" s="46" t="e">
        <f>IF(F40&gt;=F41,"ok","nein")</f>
        <v>#DIV/0!</v>
      </c>
    </row>
    <row r="43" spans="1:8" x14ac:dyDescent="0.25">
      <c r="B43" s="47"/>
      <c r="D43" s="47"/>
    </row>
    <row r="44" spans="1:8" x14ac:dyDescent="0.25">
      <c r="A44" s="83" t="s">
        <v>7</v>
      </c>
    </row>
    <row r="45" spans="1:8" x14ac:dyDescent="0.25">
      <c r="A45" s="96"/>
    </row>
    <row r="46" spans="1:8" ht="15.75" thickBot="1" x14ac:dyDescent="0.3">
      <c r="A46" s="100" t="s">
        <v>8</v>
      </c>
      <c r="B46" s="101"/>
      <c r="C46" s="101"/>
    </row>
    <row r="47" spans="1:8" ht="15.75" thickBot="1" x14ac:dyDescent="0.3">
      <c r="A47" s="102" t="s">
        <v>156</v>
      </c>
      <c r="B47" s="102"/>
      <c r="C47" s="103" t="s">
        <v>54</v>
      </c>
      <c r="D47" s="125"/>
      <c r="F47" s="38"/>
    </row>
    <row r="48" spans="1:8" x14ac:dyDescent="0.25">
      <c r="A48" s="102" t="s">
        <v>79</v>
      </c>
      <c r="B48" s="102"/>
      <c r="C48" s="103"/>
      <c r="D48" s="48" t="s">
        <v>80</v>
      </c>
      <c r="E48" s="48" t="s">
        <v>81</v>
      </c>
      <c r="F48" s="48" t="s">
        <v>82</v>
      </c>
      <c r="G48" s="49" t="s">
        <v>75</v>
      </c>
    </row>
    <row r="49" spans="1:13" ht="15.75" thickBot="1" x14ac:dyDescent="0.3">
      <c r="A49" s="102"/>
      <c r="B49" s="102"/>
      <c r="C49" s="104" t="s">
        <v>54</v>
      </c>
      <c r="D49" s="131"/>
      <c r="E49" s="131"/>
      <c r="F49" s="132"/>
      <c r="G49" s="128"/>
    </row>
    <row r="50" spans="1:13" x14ac:dyDescent="0.25">
      <c r="A50" s="102" t="s">
        <v>9</v>
      </c>
      <c r="B50" s="102"/>
      <c r="C50" s="105" t="s">
        <v>47</v>
      </c>
      <c r="D50" s="122"/>
    </row>
    <row r="51" spans="1:13" ht="30" x14ac:dyDescent="0.25">
      <c r="A51" s="102" t="s">
        <v>41</v>
      </c>
      <c r="B51" s="102"/>
      <c r="C51" s="105" t="s">
        <v>63</v>
      </c>
      <c r="D51" s="122"/>
      <c r="F51" s="38"/>
    </row>
    <row r="52" spans="1:13" ht="30" x14ac:dyDescent="0.25">
      <c r="A52" s="106" t="s">
        <v>161</v>
      </c>
      <c r="B52" s="102"/>
      <c r="C52" s="23"/>
      <c r="D52" s="133"/>
      <c r="G52" s="51"/>
      <c r="H52" s="50" t="s">
        <v>164</v>
      </c>
    </row>
    <row r="53" spans="1:13" x14ac:dyDescent="0.25">
      <c r="A53" s="106" t="s">
        <v>66</v>
      </c>
      <c r="B53" s="102"/>
      <c r="C53" s="105" t="s">
        <v>55</v>
      </c>
      <c r="D53" s="122"/>
      <c r="G53" s="52"/>
    </row>
    <row r="54" spans="1:13" x14ac:dyDescent="0.25">
      <c r="A54" s="106" t="s">
        <v>67</v>
      </c>
      <c r="B54" s="102"/>
      <c r="C54" s="105" t="s">
        <v>55</v>
      </c>
      <c r="D54" s="122"/>
      <c r="G54" s="52"/>
    </row>
    <row r="55" spans="1:13" ht="15.75" thickBot="1" x14ac:dyDescent="0.3">
      <c r="A55" s="106" t="s">
        <v>68</v>
      </c>
      <c r="B55" s="102"/>
      <c r="C55" s="104" t="s">
        <v>56</v>
      </c>
      <c r="D55" s="128"/>
      <c r="G55" s="51"/>
    </row>
    <row r="56" spans="1:13" x14ac:dyDescent="0.25">
      <c r="A56" s="107"/>
      <c r="C56" s="36"/>
      <c r="D56" s="36"/>
    </row>
    <row r="57" spans="1:13" ht="15.75" thickBot="1" x14ac:dyDescent="0.3">
      <c r="A57" s="100" t="s">
        <v>11</v>
      </c>
      <c r="B57" s="101"/>
      <c r="C57" s="108"/>
      <c r="D57" s="36"/>
    </row>
    <row r="58" spans="1:13" ht="15.75" thickBot="1" x14ac:dyDescent="0.3">
      <c r="A58" s="102" t="s">
        <v>12</v>
      </c>
      <c r="B58" s="102"/>
      <c r="C58" s="109" t="s">
        <v>47</v>
      </c>
      <c r="D58" s="127"/>
    </row>
    <row r="59" spans="1:13" x14ac:dyDescent="0.25">
      <c r="A59" s="102" t="s">
        <v>78</v>
      </c>
      <c r="B59" s="102"/>
      <c r="C59" s="23"/>
      <c r="D59" s="53" t="s">
        <v>72</v>
      </c>
      <c r="E59" s="54" t="s">
        <v>73</v>
      </c>
      <c r="F59" s="54" t="s">
        <v>74</v>
      </c>
      <c r="G59" s="121" t="s">
        <v>75</v>
      </c>
      <c r="H59" s="120"/>
      <c r="I59" s="120"/>
      <c r="J59" s="120"/>
      <c r="K59" s="120"/>
      <c r="L59" s="120"/>
      <c r="M59" s="120"/>
    </row>
    <row r="60" spans="1:13" ht="15.75" thickBot="1" x14ac:dyDescent="0.3">
      <c r="A60" s="102"/>
      <c r="B60" s="102"/>
      <c r="C60" s="24" t="s">
        <v>69</v>
      </c>
      <c r="D60" s="131"/>
      <c r="E60" s="131"/>
      <c r="F60" s="131"/>
      <c r="G60" s="128"/>
      <c r="H60" s="120"/>
      <c r="I60" s="120"/>
      <c r="J60" s="120"/>
      <c r="K60" s="120"/>
      <c r="L60" s="120"/>
    </row>
    <row r="61" spans="1:13" ht="30" x14ac:dyDescent="0.25">
      <c r="A61" s="102" t="s">
        <v>49</v>
      </c>
      <c r="B61" s="102"/>
      <c r="C61" s="23"/>
      <c r="D61" s="133"/>
      <c r="E61" s="36"/>
      <c r="G61" s="36"/>
      <c r="H61" s="50" t="s">
        <v>166</v>
      </c>
    </row>
    <row r="62" spans="1:13" ht="30.75" thickBot="1" x14ac:dyDescent="0.3">
      <c r="A62" s="102" t="s">
        <v>50</v>
      </c>
      <c r="B62" s="102"/>
      <c r="C62" s="24"/>
      <c r="D62" s="123"/>
      <c r="E62" s="36"/>
      <c r="G62" s="55"/>
      <c r="H62" s="50" t="s">
        <v>166</v>
      </c>
    </row>
    <row r="63" spans="1:13" x14ac:dyDescent="0.25">
      <c r="A63" s="107"/>
      <c r="E63" s="36"/>
      <c r="F63" s="36"/>
      <c r="G63" s="36"/>
    </row>
    <row r="64" spans="1:13" ht="15.75" thickBot="1" x14ac:dyDescent="0.3">
      <c r="A64" s="100" t="s">
        <v>13</v>
      </c>
      <c r="E64" s="36"/>
      <c r="F64" s="36"/>
      <c r="G64" s="36"/>
    </row>
    <row r="65" spans="1:14" x14ac:dyDescent="0.25">
      <c r="A65" s="102" t="s">
        <v>14</v>
      </c>
      <c r="C65" s="28" t="s">
        <v>47</v>
      </c>
      <c r="D65" s="125"/>
      <c r="E65" s="36"/>
      <c r="F65" s="36"/>
      <c r="G65" s="36"/>
    </row>
    <row r="66" spans="1:14" x14ac:dyDescent="0.25">
      <c r="A66" s="102" t="s">
        <v>154</v>
      </c>
      <c r="C66" s="23" t="s">
        <v>69</v>
      </c>
      <c r="D66" s="122"/>
      <c r="E66" s="36"/>
      <c r="F66" s="36"/>
      <c r="G66" s="36"/>
    </row>
    <row r="67" spans="1:14" ht="15.75" thickBot="1" x14ac:dyDescent="0.3">
      <c r="A67" s="102" t="s">
        <v>157</v>
      </c>
      <c r="C67" s="23" t="s">
        <v>158</v>
      </c>
      <c r="D67" s="122"/>
      <c r="E67" s="36"/>
      <c r="F67" s="36"/>
      <c r="G67" s="36"/>
    </row>
    <row r="68" spans="1:14" x14ac:dyDescent="0.25">
      <c r="A68" s="102" t="s">
        <v>159</v>
      </c>
      <c r="B68" s="102"/>
      <c r="C68" s="103"/>
      <c r="D68" s="48" t="s">
        <v>80</v>
      </c>
      <c r="E68" s="48" t="s">
        <v>81</v>
      </c>
      <c r="F68" s="48" t="s">
        <v>82</v>
      </c>
      <c r="G68" s="130" t="s">
        <v>75</v>
      </c>
      <c r="H68" s="120"/>
      <c r="I68" s="120"/>
      <c r="J68" s="120"/>
      <c r="K68" s="120"/>
      <c r="L68" s="120"/>
      <c r="M68" s="120"/>
      <c r="N68" s="120"/>
    </row>
    <row r="69" spans="1:14" ht="15.75" thickBot="1" x14ac:dyDescent="0.3">
      <c r="A69" s="102"/>
      <c r="B69" s="102"/>
      <c r="C69" s="104" t="s">
        <v>160</v>
      </c>
      <c r="D69" s="131"/>
      <c r="E69" s="131"/>
      <c r="F69" s="132"/>
      <c r="G69" s="128"/>
      <c r="H69" s="120"/>
      <c r="I69" s="120"/>
      <c r="J69" s="120"/>
      <c r="K69" s="120"/>
      <c r="L69" s="120"/>
      <c r="M69" s="120"/>
    </row>
    <row r="70" spans="1:14" x14ac:dyDescent="0.25">
      <c r="A70" s="20" t="s">
        <v>42</v>
      </c>
      <c r="C70" s="23" t="s">
        <v>70</v>
      </c>
      <c r="D70" s="122"/>
      <c r="E70" s="36"/>
      <c r="G70" s="36"/>
      <c r="H70" s="177" t="s">
        <v>44</v>
      </c>
    </row>
    <row r="71" spans="1:14" x14ac:dyDescent="0.25">
      <c r="A71" s="20" t="s">
        <v>162</v>
      </c>
      <c r="C71" s="23"/>
      <c r="D71" s="133"/>
      <c r="E71" s="36"/>
      <c r="G71" s="55"/>
      <c r="H71" s="50" t="s">
        <v>163</v>
      </c>
    </row>
    <row r="72" spans="1:14" ht="15.75" thickBot="1" x14ac:dyDescent="0.3">
      <c r="A72" s="56" t="s">
        <v>127</v>
      </c>
      <c r="C72" s="24"/>
      <c r="D72" s="123"/>
      <c r="E72" s="36"/>
      <c r="G72" s="55"/>
      <c r="H72" s="50" t="s">
        <v>165</v>
      </c>
    </row>
    <row r="76" spans="1:14" x14ac:dyDescent="0.25">
      <c r="A76" s="20" t="s">
        <v>181</v>
      </c>
    </row>
    <row r="77" spans="1:14" x14ac:dyDescent="0.25">
      <c r="A77" s="186"/>
      <c r="B77" s="186"/>
      <c r="C77" s="186"/>
      <c r="D77" s="186"/>
      <c r="E77" s="186"/>
      <c r="F77" s="186"/>
      <c r="G77" s="186"/>
      <c r="H77" s="186"/>
    </row>
    <row r="78" spans="1:14" x14ac:dyDescent="0.25">
      <c r="A78" s="186"/>
      <c r="B78" s="186"/>
      <c r="C78" s="186"/>
      <c r="D78" s="186"/>
      <c r="E78" s="186"/>
      <c r="F78" s="186"/>
      <c r="G78" s="186"/>
      <c r="H78" s="186"/>
    </row>
    <row r="79" spans="1:14" x14ac:dyDescent="0.25">
      <c r="A79" s="186"/>
      <c r="B79" s="186"/>
      <c r="C79" s="186"/>
      <c r="D79" s="186"/>
      <c r="E79" s="186"/>
      <c r="F79" s="186"/>
      <c r="G79" s="186"/>
      <c r="H79" s="186"/>
    </row>
    <row r="80" spans="1:14" x14ac:dyDescent="0.25">
      <c r="A80" s="186"/>
      <c r="B80" s="186"/>
      <c r="C80" s="186"/>
      <c r="D80" s="186"/>
      <c r="E80" s="186"/>
      <c r="F80" s="186"/>
      <c r="G80" s="186"/>
      <c r="H80" s="186"/>
    </row>
    <row r="81" spans="1:8" x14ac:dyDescent="0.25">
      <c r="A81" s="186"/>
      <c r="B81" s="186"/>
      <c r="C81" s="186"/>
      <c r="D81" s="186"/>
      <c r="E81" s="186"/>
      <c r="F81" s="186"/>
      <c r="G81" s="186"/>
      <c r="H81" s="186"/>
    </row>
    <row r="82" spans="1:8" x14ac:dyDescent="0.25">
      <c r="A82" s="186"/>
      <c r="B82" s="186"/>
      <c r="C82" s="186"/>
      <c r="D82" s="186"/>
      <c r="E82" s="186"/>
      <c r="F82" s="186"/>
      <c r="G82" s="186"/>
      <c r="H82" s="186"/>
    </row>
    <row r="83" spans="1:8" x14ac:dyDescent="0.25">
      <c r="A83" s="186"/>
      <c r="B83" s="186"/>
      <c r="C83" s="186"/>
      <c r="D83" s="186"/>
      <c r="E83" s="186"/>
      <c r="F83" s="186"/>
      <c r="G83" s="186"/>
      <c r="H83" s="186"/>
    </row>
    <row r="84" spans="1:8" x14ac:dyDescent="0.25">
      <c r="A84" s="186"/>
      <c r="B84" s="186"/>
      <c r="C84" s="186"/>
      <c r="D84" s="186"/>
      <c r="E84" s="186"/>
      <c r="F84" s="186"/>
      <c r="G84" s="186"/>
      <c r="H84" s="186"/>
    </row>
  </sheetData>
  <sheetProtection formatCells="0" formatColumns="0" formatRows="0" insertColumns="0" insertRows="0" insertHyperlinks="0" deleteColumns="0" deleteRows="0" sort="0" autoFilter="0" pivotTables="0"/>
  <mergeCells count="5">
    <mergeCell ref="A1:D1"/>
    <mergeCell ref="A2:B2"/>
    <mergeCell ref="A77:H84"/>
    <mergeCell ref="E1:F1"/>
    <mergeCell ref="A5:B5"/>
  </mergeCells>
  <pageMargins left="0.25" right="0.25" top="0.75" bottom="0.75" header="0.3" footer="0.3"/>
  <pageSetup paperSize="9" scale="74" fitToHeight="0"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Hilfstabelle!$A$2:$A$3</xm:f>
          </x14:formula1>
          <xm:sqref>D21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81"/>
  <sheetViews>
    <sheetView topLeftCell="A54" workbookViewId="0">
      <selection activeCell="G72" sqref="G72:G73"/>
    </sheetView>
  </sheetViews>
  <sheetFormatPr baseColWidth="10" defaultColWidth="11.42578125" defaultRowHeight="15" x14ac:dyDescent="0.25"/>
  <cols>
    <col min="1" max="1" width="46" style="2" customWidth="1"/>
    <col min="2" max="2" width="10.57031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148</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105</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8.7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900-000000000000}">
          <x14:formula1>
            <xm:f>Hilfstabelle!$F$2:$F$6</xm:f>
          </x14:formula1>
          <xm:sqref>D25 E36 D37</xm:sqref>
        </x14:dataValidation>
        <x14:dataValidation type="list" allowBlank="1" showInputMessage="1" showErrorMessage="1" xr:uid="{00000000-0002-0000-0900-000001000000}">
          <x14:formula1>
            <xm:f>Hilfstabelle!$E$2:$E$4</xm:f>
          </x14:formula1>
          <xm:sqref>E24</xm:sqref>
        </x14:dataValidation>
        <x14:dataValidation type="list" allowBlank="1" showInputMessage="1" showErrorMessage="1" xr:uid="{00000000-0002-0000-0900-000002000000}">
          <x14:formula1>
            <xm:f>Hilfstabelle!$D$2:$D$6</xm:f>
          </x14:formula1>
          <xm:sqref>D19</xm:sqref>
        </x14:dataValidation>
        <x14:dataValidation type="list" allowBlank="1" showInputMessage="1" showErrorMessage="1" xr:uid="{00000000-0002-0000-0900-000003000000}">
          <x14:formula1>
            <xm:f>Hilfstabelle!$C$2:$C$3</xm:f>
          </x14:formula1>
          <xm:sqref>D13</xm:sqref>
        </x14:dataValidation>
        <x14:dataValidation type="list" allowBlank="1" showInputMessage="1" showErrorMessage="1" xr:uid="{00000000-0002-0000-0900-000004000000}">
          <x14:formula1>
            <xm:f>Hilfstabelle!$B$2:$B$4</xm:f>
          </x14:formula1>
          <xm:sqref>D14</xm:sqref>
        </x14:dataValidation>
        <x14:dataValidation type="list" allowBlank="1" showInputMessage="1" showErrorMessage="1" xr:uid="{A9F8FC74-C17A-4C6D-B7C3-F9B77FB800C6}">
          <x14:formula1>
            <xm:f>Hilfstabelle!$G$2:$G$3</xm:f>
          </x14:formula1>
          <xm:sqref>D16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81"/>
  <sheetViews>
    <sheetView topLeftCell="A56" workbookViewId="0">
      <selection activeCell="E66" sqref="E66:G69"/>
    </sheetView>
  </sheetViews>
  <sheetFormatPr baseColWidth="10" defaultColWidth="11.42578125" defaultRowHeight="15" x14ac:dyDescent="0.25"/>
  <cols>
    <col min="1" max="1" width="46" style="2" customWidth="1"/>
    <col min="2" max="2" width="10.285156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147</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105</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6.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A00-000000000000}">
          <x14:formula1>
            <xm:f>Hilfstabelle!$F$2:$F$6</xm:f>
          </x14:formula1>
          <xm:sqref>D25 E36 D37</xm:sqref>
        </x14:dataValidation>
        <x14:dataValidation type="list" allowBlank="1" showInputMessage="1" showErrorMessage="1" xr:uid="{00000000-0002-0000-0A00-000001000000}">
          <x14:formula1>
            <xm:f>Hilfstabelle!$E$2:$E$4</xm:f>
          </x14:formula1>
          <xm:sqref>E24</xm:sqref>
        </x14:dataValidation>
        <x14:dataValidation type="list" allowBlank="1" showInputMessage="1" showErrorMessage="1" xr:uid="{00000000-0002-0000-0A00-000002000000}">
          <x14:formula1>
            <xm:f>Hilfstabelle!$D$2:$D$6</xm:f>
          </x14:formula1>
          <xm:sqref>D19</xm:sqref>
        </x14:dataValidation>
        <x14:dataValidation type="list" allowBlank="1" showInputMessage="1" showErrorMessage="1" xr:uid="{00000000-0002-0000-0A00-000003000000}">
          <x14:formula1>
            <xm:f>Hilfstabelle!$C$2:$C$3</xm:f>
          </x14:formula1>
          <xm:sqref>D13</xm:sqref>
        </x14:dataValidation>
        <x14:dataValidation type="list" allowBlank="1" showInputMessage="1" showErrorMessage="1" xr:uid="{00000000-0002-0000-0A00-000004000000}">
          <x14:formula1>
            <xm:f>Hilfstabelle!$B$2:$B$4</xm:f>
          </x14:formula1>
          <xm:sqref>D14</xm:sqref>
        </x14:dataValidation>
        <x14:dataValidation type="list" allowBlank="1" showInputMessage="1" showErrorMessage="1" xr:uid="{943C9B80-A77A-424E-989A-7C0057B3AF3E}">
          <x14:formula1>
            <xm:f>Hilfstabelle!$G$2:$G$3</xm:f>
          </x14:formula1>
          <xm:sqref>D16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81"/>
  <sheetViews>
    <sheetView topLeftCell="A57" workbookViewId="0">
      <selection activeCell="H83" sqref="H83"/>
    </sheetView>
  </sheetViews>
  <sheetFormatPr baseColWidth="10" defaultColWidth="11.42578125" defaultRowHeight="15" x14ac:dyDescent="0.25"/>
  <cols>
    <col min="1" max="1" width="46" style="2" customWidth="1"/>
    <col min="2" max="2" width="9.8554687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146</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105</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8"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0000000}">
          <x14:formula1>
            <xm:f>Hilfstabelle!$F$2:$F$6</xm:f>
          </x14:formula1>
          <xm:sqref>D25 E36 D37</xm:sqref>
        </x14:dataValidation>
        <x14:dataValidation type="list" allowBlank="1" showInputMessage="1" showErrorMessage="1" xr:uid="{00000000-0002-0000-0B00-000001000000}">
          <x14:formula1>
            <xm:f>Hilfstabelle!$E$2:$E$4</xm:f>
          </x14:formula1>
          <xm:sqref>E24</xm:sqref>
        </x14:dataValidation>
        <x14:dataValidation type="list" allowBlank="1" showInputMessage="1" showErrorMessage="1" xr:uid="{00000000-0002-0000-0B00-000002000000}">
          <x14:formula1>
            <xm:f>Hilfstabelle!$D$2:$D$6</xm:f>
          </x14:formula1>
          <xm:sqref>D19</xm:sqref>
        </x14:dataValidation>
        <x14:dataValidation type="list" allowBlank="1" showInputMessage="1" showErrorMessage="1" xr:uid="{00000000-0002-0000-0B00-000003000000}">
          <x14:formula1>
            <xm:f>Hilfstabelle!$C$2:$C$3</xm:f>
          </x14:formula1>
          <xm:sqref>D13</xm:sqref>
        </x14:dataValidation>
        <x14:dataValidation type="list" allowBlank="1" showInputMessage="1" showErrorMessage="1" xr:uid="{00000000-0002-0000-0B00-000004000000}">
          <x14:formula1>
            <xm:f>Hilfstabelle!$B$2:$B$4</xm:f>
          </x14:formula1>
          <xm:sqref>D14</xm:sqref>
        </x14:dataValidation>
        <x14:dataValidation type="list" allowBlank="1" showInputMessage="1" showErrorMessage="1" xr:uid="{CB9B3311-8684-4279-B828-50AB6C6CF530}">
          <x14:formula1>
            <xm:f>Hilfstabelle!$G$2:$G$3</xm:f>
          </x14:formula1>
          <xm:sqref>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81"/>
  <sheetViews>
    <sheetView topLeftCell="A57" workbookViewId="0">
      <selection activeCell="E66" sqref="E66:G69"/>
    </sheetView>
  </sheetViews>
  <sheetFormatPr baseColWidth="10" defaultColWidth="11.42578125" defaultRowHeight="15" x14ac:dyDescent="0.25"/>
  <cols>
    <col min="1" max="1" width="46" style="2" customWidth="1"/>
    <col min="2" max="2" width="10.1406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145</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105</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6.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C00-000000000000}">
          <x14:formula1>
            <xm:f>Hilfstabelle!$B$2:$B$4</xm:f>
          </x14:formula1>
          <xm:sqref>D14</xm:sqref>
        </x14:dataValidation>
        <x14:dataValidation type="list" allowBlank="1" showInputMessage="1" showErrorMessage="1" xr:uid="{00000000-0002-0000-0C00-000001000000}">
          <x14:formula1>
            <xm:f>Hilfstabelle!$C$2:$C$3</xm:f>
          </x14:formula1>
          <xm:sqref>D13</xm:sqref>
        </x14:dataValidation>
        <x14:dataValidation type="list" allowBlank="1" showInputMessage="1" showErrorMessage="1" xr:uid="{00000000-0002-0000-0C00-000002000000}">
          <x14:formula1>
            <xm:f>Hilfstabelle!$D$2:$D$6</xm:f>
          </x14:formula1>
          <xm:sqref>D19</xm:sqref>
        </x14:dataValidation>
        <x14:dataValidation type="list" allowBlank="1" showInputMessage="1" showErrorMessage="1" xr:uid="{00000000-0002-0000-0C00-000003000000}">
          <x14:formula1>
            <xm:f>Hilfstabelle!$E$2:$E$4</xm:f>
          </x14:formula1>
          <xm:sqref>E24</xm:sqref>
        </x14:dataValidation>
        <x14:dataValidation type="list" allowBlank="1" showInputMessage="1" showErrorMessage="1" xr:uid="{00000000-0002-0000-0C00-000004000000}">
          <x14:formula1>
            <xm:f>Hilfstabelle!$F$2:$F$6</xm:f>
          </x14:formula1>
          <xm:sqref>D25 E36 D37</xm:sqref>
        </x14:dataValidation>
        <x14:dataValidation type="list" allowBlank="1" showInputMessage="1" showErrorMessage="1" xr:uid="{36982FA4-24F8-46DD-8FDF-666B8E10F01F}">
          <x14:formula1>
            <xm:f>Hilfstabelle!$G$2:$G$3</xm:f>
          </x14:formula1>
          <xm:sqref>D16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G6"/>
  <sheetViews>
    <sheetView workbookViewId="0">
      <selection activeCell="C44" sqref="C44"/>
    </sheetView>
  </sheetViews>
  <sheetFormatPr baseColWidth="10" defaultRowHeight="15" x14ac:dyDescent="0.25"/>
  <sheetData>
    <row r="2" spans="1:7" x14ac:dyDescent="0.25">
      <c r="A2" t="s">
        <v>45</v>
      </c>
      <c r="B2">
        <v>24</v>
      </c>
      <c r="C2" t="s">
        <v>86</v>
      </c>
      <c r="D2" t="s">
        <v>87</v>
      </c>
      <c r="E2" t="s">
        <v>111</v>
      </c>
      <c r="F2" t="s">
        <v>115</v>
      </c>
      <c r="G2" t="s">
        <v>174</v>
      </c>
    </row>
    <row r="3" spans="1:7" x14ac:dyDescent="0.25">
      <c r="A3" t="s">
        <v>46</v>
      </c>
      <c r="B3">
        <v>48</v>
      </c>
      <c r="C3" t="s">
        <v>85</v>
      </c>
      <c r="D3" t="s">
        <v>88</v>
      </c>
      <c r="E3" t="s">
        <v>112</v>
      </c>
      <c r="F3" t="s">
        <v>86</v>
      </c>
      <c r="G3" t="s">
        <v>175</v>
      </c>
    </row>
    <row r="4" spans="1:7" x14ac:dyDescent="0.25">
      <c r="B4">
        <v>72</v>
      </c>
      <c r="D4" t="s">
        <v>90</v>
      </c>
      <c r="E4" t="s">
        <v>113</v>
      </c>
      <c r="F4" t="s">
        <v>116</v>
      </c>
    </row>
    <row r="5" spans="1:7" x14ac:dyDescent="0.25">
      <c r="D5" t="s">
        <v>89</v>
      </c>
      <c r="F5" t="s">
        <v>117</v>
      </c>
    </row>
    <row r="6" spans="1:7" x14ac:dyDescent="0.25">
      <c r="D6" t="s">
        <v>91</v>
      </c>
      <c r="F6" t="s">
        <v>118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topLeftCell="A46" zoomScaleNormal="100" workbookViewId="0">
      <selection activeCell="G74" sqref="G74"/>
    </sheetView>
  </sheetViews>
  <sheetFormatPr baseColWidth="10" defaultColWidth="11.42578125" defaultRowHeight="15" x14ac:dyDescent="0.25"/>
  <cols>
    <col min="1" max="1" width="46" style="2" customWidth="1"/>
    <col min="2" max="2" width="10.285156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15</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176</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178" t="s">
        <v>104</v>
      </c>
      <c r="F57" s="179" t="s">
        <v>134</v>
      </c>
      <c r="G57" s="180" t="s">
        <v>135</v>
      </c>
      <c r="H57" s="59" t="s">
        <v>195</v>
      </c>
      <c r="I57" s="59" t="s">
        <v>40</v>
      </c>
      <c r="J57" s="59" t="s">
        <v>133</v>
      </c>
      <c r="K57" s="59" t="s">
        <v>178</v>
      </c>
    </row>
    <row r="58" spans="1:11" x14ac:dyDescent="0.25">
      <c r="A58" s="157" t="s">
        <v>29</v>
      </c>
      <c r="B58" s="158">
        <v>1</v>
      </c>
      <c r="C58" s="151"/>
      <c r="D58" s="160"/>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8"/>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50"/>
      <c r="E60" s="167"/>
      <c r="F60" s="150"/>
      <c r="G60" s="182">
        <f t="shared" si="1"/>
        <v>0</v>
      </c>
      <c r="H60" s="74" t="str">
        <f t="shared" si="0"/>
        <v>ja</v>
      </c>
      <c r="I60" s="97" t="str">
        <f t="shared" si="2"/>
        <v>0</v>
      </c>
      <c r="J60" s="193"/>
      <c r="K60" s="196"/>
    </row>
    <row r="61" spans="1:11" x14ac:dyDescent="0.25">
      <c r="A61" s="162" t="s">
        <v>31</v>
      </c>
      <c r="B61" s="7">
        <v>1</v>
      </c>
      <c r="C61" s="146"/>
      <c r="D61" s="150"/>
      <c r="E61" s="167"/>
      <c r="F61" s="150"/>
      <c r="G61" s="182">
        <f t="shared" si="1"/>
        <v>0</v>
      </c>
      <c r="H61" s="74" t="str">
        <f t="shared" si="0"/>
        <v>ja</v>
      </c>
      <c r="I61" s="97" t="str">
        <f t="shared" si="2"/>
        <v>0</v>
      </c>
      <c r="J61" s="193"/>
      <c r="K61" s="196"/>
    </row>
    <row r="62" spans="1:11" x14ac:dyDescent="0.25">
      <c r="A62" s="162" t="s">
        <v>32</v>
      </c>
      <c r="B62" s="7">
        <v>1</v>
      </c>
      <c r="C62" s="146"/>
      <c r="D62" s="150"/>
      <c r="E62" s="167"/>
      <c r="F62" s="150"/>
      <c r="G62" s="182">
        <f t="shared" si="1"/>
        <v>0</v>
      </c>
      <c r="H62" s="74" t="str">
        <f t="shared" si="0"/>
        <v>ja</v>
      </c>
      <c r="I62" s="97" t="str">
        <f t="shared" si="2"/>
        <v>0</v>
      </c>
      <c r="J62" s="193"/>
      <c r="K62" s="196"/>
    </row>
    <row r="63" spans="1:11" x14ac:dyDescent="0.25">
      <c r="A63" s="164" t="s">
        <v>33</v>
      </c>
      <c r="B63" s="7">
        <v>1</v>
      </c>
      <c r="C63" s="146"/>
      <c r="D63" s="150"/>
      <c r="E63" s="167"/>
      <c r="F63" s="150"/>
      <c r="G63" s="182">
        <f t="shared" si="1"/>
        <v>0</v>
      </c>
      <c r="H63" s="74" t="str">
        <f t="shared" si="0"/>
        <v>ja</v>
      </c>
      <c r="I63" s="97" t="str">
        <f t="shared" si="2"/>
        <v>0</v>
      </c>
      <c r="J63" s="193"/>
      <c r="K63" s="196"/>
    </row>
    <row r="64" spans="1:11" x14ac:dyDescent="0.25">
      <c r="A64" s="162" t="s">
        <v>34</v>
      </c>
      <c r="B64" s="7">
        <v>1</v>
      </c>
      <c r="C64" s="146"/>
      <c r="D64" s="150"/>
      <c r="E64" s="167"/>
      <c r="F64" s="150"/>
      <c r="G64" s="182">
        <f t="shared" si="1"/>
        <v>0</v>
      </c>
      <c r="H64" s="74" t="str">
        <f t="shared" si="0"/>
        <v>ja</v>
      </c>
      <c r="I64" s="97" t="str">
        <f t="shared" si="2"/>
        <v>0</v>
      </c>
      <c r="J64" s="193"/>
      <c r="K64" s="196"/>
    </row>
    <row r="65" spans="1:11" x14ac:dyDescent="0.25">
      <c r="A65" s="164" t="s">
        <v>38</v>
      </c>
      <c r="B65" s="7">
        <v>1</v>
      </c>
      <c r="C65" s="146"/>
      <c r="D65" s="150"/>
      <c r="E65" s="167"/>
      <c r="F65" s="150"/>
      <c r="G65" s="182">
        <f t="shared" si="1"/>
        <v>0</v>
      </c>
      <c r="H65" s="74" t="str">
        <f t="shared" si="0"/>
        <v>ja</v>
      </c>
      <c r="I65" s="97" t="str">
        <f t="shared" si="2"/>
        <v>0</v>
      </c>
      <c r="J65" s="193"/>
      <c r="K65" s="196"/>
    </row>
    <row r="66" spans="1:11" x14ac:dyDescent="0.25">
      <c r="A66" s="60" t="s">
        <v>35</v>
      </c>
      <c r="B66" s="61">
        <v>2</v>
      </c>
      <c r="C66" s="151"/>
      <c r="D66" s="153"/>
      <c r="E66" s="166"/>
      <c r="F66" s="153"/>
      <c r="G66" s="181">
        <f t="shared" si="1"/>
        <v>0</v>
      </c>
      <c r="H66" s="75" t="str">
        <f t="shared" si="0"/>
        <v>ja</v>
      </c>
      <c r="I66" s="98" t="str">
        <f t="shared" si="2"/>
        <v>0</v>
      </c>
      <c r="J66" s="192" t="e">
        <f>AVERAGE(I66:I69)</f>
        <v>#DIV/0!</v>
      </c>
      <c r="K66" s="196"/>
    </row>
    <row r="67" spans="1:11" x14ac:dyDescent="0.25">
      <c r="A67" s="63" t="s">
        <v>37</v>
      </c>
      <c r="B67" s="8">
        <v>2</v>
      </c>
      <c r="C67" s="146"/>
      <c r="D67" s="150"/>
      <c r="E67" s="167"/>
      <c r="F67" s="150"/>
      <c r="G67" s="182">
        <f t="shared" si="1"/>
        <v>0</v>
      </c>
      <c r="H67" s="76" t="str">
        <f t="shared" si="0"/>
        <v>ja</v>
      </c>
      <c r="I67" s="97" t="str">
        <f t="shared" si="2"/>
        <v>0</v>
      </c>
      <c r="J67" s="193"/>
      <c r="K67" s="196"/>
    </row>
    <row r="68" spans="1:11" x14ac:dyDescent="0.25">
      <c r="A68" s="62" t="s">
        <v>36</v>
      </c>
      <c r="B68" s="8">
        <v>2</v>
      </c>
      <c r="C68" s="146"/>
      <c r="D68" s="150"/>
      <c r="E68" s="167"/>
      <c r="F68" s="150"/>
      <c r="G68" s="182">
        <f t="shared" si="1"/>
        <v>0</v>
      </c>
      <c r="H68" s="76" t="str">
        <f t="shared" si="0"/>
        <v>ja</v>
      </c>
      <c r="I68" s="97" t="str">
        <f t="shared" si="2"/>
        <v>0</v>
      </c>
      <c r="J68" s="193"/>
      <c r="K68" s="196"/>
    </row>
    <row r="69" spans="1:11" ht="30" x14ac:dyDescent="0.25">
      <c r="A69" s="165" t="s">
        <v>155</v>
      </c>
      <c r="B69" s="64">
        <v>2</v>
      </c>
      <c r="C69" s="154"/>
      <c r="D69" s="156"/>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11" customHeight="1" x14ac:dyDescent="0.25">
      <c r="A75" s="190" t="s">
        <v>194</v>
      </c>
      <c r="B75" s="190"/>
      <c r="C75" s="190"/>
      <c r="D75" s="190"/>
    </row>
    <row r="77" spans="1:11" x14ac:dyDescent="0.25">
      <c r="A77" s="2" t="s">
        <v>181</v>
      </c>
    </row>
    <row r="78" spans="1:11" x14ac:dyDescent="0.25">
      <c r="A78" s="191"/>
      <c r="B78" s="191"/>
      <c r="C78" s="191"/>
      <c r="D78" s="191"/>
      <c r="E78" s="191"/>
      <c r="F78" s="191"/>
      <c r="G78" s="191"/>
      <c r="H78" s="191"/>
      <c r="I78" s="191"/>
      <c r="J78" s="191"/>
      <c r="K78" s="191"/>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sheetData>
  <sheetProtection formatCells="0" formatColumns="0" formatRows="0" insertColumns="0" insertRows="0" insertHyperlinks="0" deleteColumns="0" deleteRows="0" sort="0" autoFilter="0" pivotTables="0"/>
  <mergeCells count="5">
    <mergeCell ref="A75:D75"/>
    <mergeCell ref="A78:K80"/>
    <mergeCell ref="J58:J65"/>
    <mergeCell ref="J66:J69"/>
    <mergeCell ref="K58:K69"/>
  </mergeCells>
  <pageMargins left="0.7" right="0.7" top="0.78740157499999996" bottom="0.78740157499999996" header="0.3" footer="0.3"/>
  <pageSetup paperSize="8" scale="78" fitToHeight="0"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Hilfstabelle!$B$2:$B$4</xm:f>
          </x14:formula1>
          <xm:sqref>D14</xm:sqref>
        </x14:dataValidation>
        <x14:dataValidation type="list" allowBlank="1" showInputMessage="1" showErrorMessage="1" xr:uid="{00000000-0002-0000-0100-000001000000}">
          <x14:formula1>
            <xm:f>Hilfstabelle!$C$2:$C$3</xm:f>
          </x14:formula1>
          <xm:sqref>D13</xm:sqref>
        </x14:dataValidation>
        <x14:dataValidation type="list" allowBlank="1" showInputMessage="1" showErrorMessage="1" xr:uid="{00000000-0002-0000-0100-000002000000}">
          <x14:formula1>
            <xm:f>Hilfstabelle!$D$2:$D$6</xm:f>
          </x14:formula1>
          <xm:sqref>D19</xm:sqref>
        </x14:dataValidation>
        <x14:dataValidation type="list" allowBlank="1" showInputMessage="1" showErrorMessage="1" xr:uid="{00000000-0002-0000-0100-000003000000}">
          <x14:formula1>
            <xm:f>Hilfstabelle!$E$2:$E$4</xm:f>
          </x14:formula1>
          <xm:sqref>E24</xm:sqref>
        </x14:dataValidation>
        <x14:dataValidation type="list" allowBlank="1" showInputMessage="1" showErrorMessage="1" xr:uid="{00000000-0002-0000-0100-000004000000}">
          <x14:formula1>
            <xm:f>Hilfstabelle!$F$2:$F$6</xm:f>
          </x14:formula1>
          <xm:sqref>D25 E36 D37</xm:sqref>
        </x14:dataValidation>
        <x14:dataValidation type="list" allowBlank="1" showInputMessage="1" showErrorMessage="1" xr:uid="{00000000-0002-0000-0100-000005000000}">
          <x14:formula1>
            <xm:f>Hilfstabelle!$G$2:$G$3</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2"/>
  <sheetViews>
    <sheetView topLeftCell="A35" workbookViewId="0">
      <selection activeCell="E66" sqref="E66:G69"/>
    </sheetView>
  </sheetViews>
  <sheetFormatPr baseColWidth="10" defaultColWidth="11.42578125" defaultRowHeight="15" x14ac:dyDescent="0.25"/>
  <cols>
    <col min="1" max="1" width="46" style="2" customWidth="1"/>
    <col min="2" max="2" width="10.425781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143</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2" spans="1:11" x14ac:dyDescent="0.25">
      <c r="A72" s="10"/>
    </row>
    <row r="73" spans="1:11" x14ac:dyDescent="0.25">
      <c r="A73" s="2" t="s">
        <v>180</v>
      </c>
    </row>
    <row r="74" spans="1:11" x14ac:dyDescent="0.25">
      <c r="A74" s="58" t="s">
        <v>102</v>
      </c>
    </row>
    <row r="75" spans="1:11" x14ac:dyDescent="0.25">
      <c r="A75" s="2" t="s">
        <v>103</v>
      </c>
    </row>
    <row r="76" spans="1:11" ht="108.75" customHeight="1" x14ac:dyDescent="0.25">
      <c r="A76" s="190" t="s">
        <v>194</v>
      </c>
      <c r="B76" s="190"/>
      <c r="C76" s="190"/>
      <c r="D76" s="190"/>
    </row>
    <row r="79" spans="1:11" x14ac:dyDescent="0.25">
      <c r="A79" s="2" t="s">
        <v>181</v>
      </c>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row r="82" spans="1:11" x14ac:dyDescent="0.25">
      <c r="A82" s="191"/>
      <c r="B82" s="191"/>
      <c r="C82" s="191"/>
      <c r="D82" s="191"/>
      <c r="E82" s="191"/>
      <c r="F82" s="191"/>
      <c r="G82" s="191"/>
      <c r="H82" s="191"/>
      <c r="I82" s="191"/>
      <c r="J82" s="191"/>
      <c r="K82" s="191"/>
    </row>
  </sheetData>
  <sheetProtection formatCells="0" formatColumns="0" formatRows="0" insertColumns="0" insertRows="0" insertHyperlinks="0" deleteColumns="0" deleteRows="0" sort="0" autoFilter="0" pivotTables="0"/>
  <mergeCells count="5">
    <mergeCell ref="A76:D76"/>
    <mergeCell ref="A80:K82"/>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Hilfstabelle!$F$2:$F$6</xm:f>
          </x14:formula1>
          <xm:sqref>D25 E36 D37</xm:sqref>
        </x14:dataValidation>
        <x14:dataValidation type="list" allowBlank="1" showInputMessage="1" showErrorMessage="1" xr:uid="{00000000-0002-0000-0200-000001000000}">
          <x14:formula1>
            <xm:f>Hilfstabelle!$E$2:$E$4</xm:f>
          </x14:formula1>
          <xm:sqref>E24</xm:sqref>
        </x14:dataValidation>
        <x14:dataValidation type="list" allowBlank="1" showInputMessage="1" showErrorMessage="1" xr:uid="{00000000-0002-0000-0200-000002000000}">
          <x14:formula1>
            <xm:f>Hilfstabelle!$D$2:$D$6</xm:f>
          </x14:formula1>
          <xm:sqref>D19</xm:sqref>
        </x14:dataValidation>
        <x14:dataValidation type="list" allowBlank="1" showInputMessage="1" showErrorMessage="1" xr:uid="{00000000-0002-0000-0200-000003000000}">
          <x14:formula1>
            <xm:f>Hilfstabelle!$C$2:$C$3</xm:f>
          </x14:formula1>
          <xm:sqref>D13</xm:sqref>
        </x14:dataValidation>
        <x14:dataValidation type="list" allowBlank="1" showInputMessage="1" showErrorMessage="1" xr:uid="{00000000-0002-0000-0200-000004000000}">
          <x14:formula1>
            <xm:f>Hilfstabelle!$B$2:$B$4</xm:f>
          </x14:formula1>
          <xm:sqref>D14</xm:sqref>
        </x14:dataValidation>
        <x14:dataValidation type="list" allowBlank="1" showInputMessage="1" showErrorMessage="1" xr:uid="{C087029B-1787-44D1-A421-BF1C6B9161E1}">
          <x14:formula1>
            <xm:f>Hilfstabelle!$G$2:$G$3</xm:f>
          </x14:formula1>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1"/>
  <sheetViews>
    <sheetView topLeftCell="A54" workbookViewId="0">
      <selection activeCell="H58" sqref="H58"/>
    </sheetView>
  </sheetViews>
  <sheetFormatPr baseColWidth="10" defaultColWidth="11.42578125" defaultRowHeight="15" x14ac:dyDescent="0.25"/>
  <cols>
    <col min="1" max="1" width="46" style="2" customWidth="1"/>
    <col min="2" max="2" width="10.57031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144</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9.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Hilfstabelle!$F$2:$F$6</xm:f>
          </x14:formula1>
          <xm:sqref>D25 E36 D37</xm:sqref>
        </x14:dataValidation>
        <x14:dataValidation type="list" allowBlank="1" showInputMessage="1" showErrorMessage="1" xr:uid="{00000000-0002-0000-0300-000001000000}">
          <x14:formula1>
            <xm:f>Hilfstabelle!$E$2:$E$4</xm:f>
          </x14:formula1>
          <xm:sqref>E24</xm:sqref>
        </x14:dataValidation>
        <x14:dataValidation type="list" allowBlank="1" showInputMessage="1" showErrorMessage="1" xr:uid="{00000000-0002-0000-0300-000002000000}">
          <x14:formula1>
            <xm:f>Hilfstabelle!$D$2:$D$6</xm:f>
          </x14:formula1>
          <xm:sqref>D19</xm:sqref>
        </x14:dataValidation>
        <x14:dataValidation type="list" allowBlank="1" showInputMessage="1" showErrorMessage="1" xr:uid="{00000000-0002-0000-0300-000003000000}">
          <x14:formula1>
            <xm:f>Hilfstabelle!$C$2:$C$3</xm:f>
          </x14:formula1>
          <xm:sqref>D13</xm:sqref>
        </x14:dataValidation>
        <x14:dataValidation type="list" allowBlank="1" showInputMessage="1" showErrorMessage="1" xr:uid="{00000000-0002-0000-0300-000004000000}">
          <x14:formula1>
            <xm:f>Hilfstabelle!$B$2:$B$4</xm:f>
          </x14:formula1>
          <xm:sqref>D14</xm:sqref>
        </x14:dataValidation>
        <x14:dataValidation type="list" allowBlank="1" showInputMessage="1" showErrorMessage="1" xr:uid="{0AE08196-CAED-4F8D-97FF-70EB894C9652}">
          <x14:formula1>
            <xm:f>Hilfstabelle!$G$2:$G$3</xm:f>
          </x14:formula1>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1"/>
  <sheetViews>
    <sheetView topLeftCell="A54" workbookViewId="0">
      <selection activeCell="F75" sqref="F75"/>
    </sheetView>
  </sheetViews>
  <sheetFormatPr baseColWidth="10" defaultColWidth="11.42578125" defaultRowHeight="15" x14ac:dyDescent="0.25"/>
  <cols>
    <col min="1" max="1" width="46" style="2" customWidth="1"/>
    <col min="2" max="2" width="9.8554687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153</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169"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6.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Hilfstabelle!$F$2:$F$6</xm:f>
          </x14:formula1>
          <xm:sqref>D25 E36 D37</xm:sqref>
        </x14:dataValidation>
        <x14:dataValidation type="list" allowBlank="1" showInputMessage="1" showErrorMessage="1" xr:uid="{00000000-0002-0000-0400-000001000000}">
          <x14:formula1>
            <xm:f>Hilfstabelle!$E$2:$E$4</xm:f>
          </x14:formula1>
          <xm:sqref>E24</xm:sqref>
        </x14:dataValidation>
        <x14:dataValidation type="list" allowBlank="1" showInputMessage="1" showErrorMessage="1" xr:uid="{00000000-0002-0000-0400-000002000000}">
          <x14:formula1>
            <xm:f>Hilfstabelle!$D$2:$D$6</xm:f>
          </x14:formula1>
          <xm:sqref>D19</xm:sqref>
        </x14:dataValidation>
        <x14:dataValidation type="list" allowBlank="1" showInputMessage="1" showErrorMessage="1" xr:uid="{00000000-0002-0000-0400-000003000000}">
          <x14:formula1>
            <xm:f>Hilfstabelle!$C$2:$C$3</xm:f>
          </x14:formula1>
          <xm:sqref>D13</xm:sqref>
        </x14:dataValidation>
        <x14:dataValidation type="list" allowBlank="1" showInputMessage="1" showErrorMessage="1" xr:uid="{00000000-0002-0000-0400-000004000000}">
          <x14:formula1>
            <xm:f>Hilfstabelle!$B$2:$B$4</xm:f>
          </x14:formula1>
          <xm:sqref>D14</xm:sqref>
        </x14:dataValidation>
        <x14:dataValidation type="list" allowBlank="1" showInputMessage="1" showErrorMessage="1" xr:uid="{B5B7098C-47A3-42E6-8238-C57AE70DFCB9}">
          <x14:formula1>
            <xm:f>Hilfstabelle!$G$2:$G$3</xm:f>
          </x14:formula1>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1"/>
  <sheetViews>
    <sheetView topLeftCell="A54" workbookViewId="0">
      <selection activeCell="E66" sqref="E66:G69"/>
    </sheetView>
  </sheetViews>
  <sheetFormatPr baseColWidth="10" defaultColWidth="11.42578125" defaultRowHeight="15" x14ac:dyDescent="0.25"/>
  <cols>
    <col min="1" max="1" width="46" style="2" customWidth="1"/>
    <col min="2" max="2" width="9.8554687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152</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18.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Hilfstabelle!$F$2:$F$6</xm:f>
          </x14:formula1>
          <xm:sqref>D25 E36 D37</xm:sqref>
        </x14:dataValidation>
        <x14:dataValidation type="list" allowBlank="1" showInputMessage="1" showErrorMessage="1" xr:uid="{00000000-0002-0000-0500-000001000000}">
          <x14:formula1>
            <xm:f>Hilfstabelle!$E$2:$E$4</xm:f>
          </x14:formula1>
          <xm:sqref>E24</xm:sqref>
        </x14:dataValidation>
        <x14:dataValidation type="list" allowBlank="1" showInputMessage="1" showErrorMessage="1" xr:uid="{00000000-0002-0000-0500-000002000000}">
          <x14:formula1>
            <xm:f>Hilfstabelle!$D$2:$D$6</xm:f>
          </x14:formula1>
          <xm:sqref>D19</xm:sqref>
        </x14:dataValidation>
        <x14:dataValidation type="list" allowBlank="1" showInputMessage="1" showErrorMessage="1" xr:uid="{00000000-0002-0000-0500-000003000000}">
          <x14:formula1>
            <xm:f>Hilfstabelle!$C$2:$C$3</xm:f>
          </x14:formula1>
          <xm:sqref>D13</xm:sqref>
        </x14:dataValidation>
        <x14:dataValidation type="list" allowBlank="1" showInputMessage="1" showErrorMessage="1" xr:uid="{00000000-0002-0000-0500-000004000000}">
          <x14:formula1>
            <xm:f>Hilfstabelle!$B$2:$B$4</xm:f>
          </x14:formula1>
          <xm:sqref>D14</xm:sqref>
        </x14:dataValidation>
        <x14:dataValidation type="list" allowBlank="1" showInputMessage="1" showErrorMessage="1" xr:uid="{B0543C73-6AC3-4B8D-993A-CD59664F066F}">
          <x14:formula1>
            <xm:f>Hilfstabelle!$G$2:$G$3</xm:f>
          </x14:formula1>
          <xm:sqref>D16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1"/>
  <sheetViews>
    <sheetView topLeftCell="A56" workbookViewId="0">
      <selection activeCell="G74" sqref="G74"/>
    </sheetView>
  </sheetViews>
  <sheetFormatPr baseColWidth="10" defaultColWidth="11.42578125" defaultRowHeight="15" x14ac:dyDescent="0.25"/>
  <cols>
    <col min="1" max="1" width="46" style="2" customWidth="1"/>
    <col min="2" max="2" width="9.8554687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151</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Hilfstabelle!$F$2:$F$6</xm:f>
          </x14:formula1>
          <xm:sqref>D25 E36 D37</xm:sqref>
        </x14:dataValidation>
        <x14:dataValidation type="list" allowBlank="1" showInputMessage="1" showErrorMessage="1" xr:uid="{00000000-0002-0000-0600-000001000000}">
          <x14:formula1>
            <xm:f>Hilfstabelle!$E$2:$E$4</xm:f>
          </x14:formula1>
          <xm:sqref>E24</xm:sqref>
        </x14:dataValidation>
        <x14:dataValidation type="list" allowBlank="1" showInputMessage="1" showErrorMessage="1" xr:uid="{00000000-0002-0000-0600-000002000000}">
          <x14:formula1>
            <xm:f>Hilfstabelle!$D$2:$D$6</xm:f>
          </x14:formula1>
          <xm:sqref>D19</xm:sqref>
        </x14:dataValidation>
        <x14:dataValidation type="list" allowBlank="1" showInputMessage="1" showErrorMessage="1" xr:uid="{00000000-0002-0000-0600-000003000000}">
          <x14:formula1>
            <xm:f>Hilfstabelle!$C$2:$C$3</xm:f>
          </x14:formula1>
          <xm:sqref>D13</xm:sqref>
        </x14:dataValidation>
        <x14:dataValidation type="list" allowBlank="1" showInputMessage="1" showErrorMessage="1" xr:uid="{00000000-0002-0000-0600-000004000000}">
          <x14:formula1>
            <xm:f>Hilfstabelle!$B$2:$B$4</xm:f>
          </x14:formula1>
          <xm:sqref>D14</xm:sqref>
        </x14:dataValidation>
        <x14:dataValidation type="list" allowBlank="1" showInputMessage="1" showErrorMessage="1" xr:uid="{CB72BA0D-2CA8-4D1B-B714-2399746EC008}">
          <x14:formula1>
            <xm:f>Hilfstabelle!$G$2:$G$3</xm:f>
          </x14:formula1>
          <xm:sqref>D16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81"/>
  <sheetViews>
    <sheetView topLeftCell="A51" workbookViewId="0">
      <selection activeCell="E66" sqref="E66:G69"/>
    </sheetView>
  </sheetViews>
  <sheetFormatPr baseColWidth="10" defaultColWidth="11.42578125" defaultRowHeight="15" x14ac:dyDescent="0.25"/>
  <cols>
    <col min="1" max="1" width="46" style="2" customWidth="1"/>
    <col min="2" max="2" width="10"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150</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177</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75" t="s">
        <v>182</v>
      </c>
      <c r="B71" s="174"/>
      <c r="C71" s="174"/>
      <c r="D71" s="174"/>
      <c r="E71" s="174"/>
      <c r="F71" s="174"/>
      <c r="G71" s="174"/>
      <c r="H71" s="174"/>
      <c r="I71" s="174"/>
      <c r="J71" s="174"/>
      <c r="K71" s="174" t="e">
        <f>(J58*2+J66)/3</f>
        <v>#DIV/0!</v>
      </c>
    </row>
    <row r="73" spans="1:11" x14ac:dyDescent="0.25">
      <c r="A73" s="58" t="s">
        <v>102</v>
      </c>
    </row>
    <row r="74" spans="1:11" x14ac:dyDescent="0.25">
      <c r="A74" s="2" t="s">
        <v>103</v>
      </c>
    </row>
    <row r="75" spans="1:11" ht="105.7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700-000000000000}">
          <x14:formula1>
            <xm:f>Hilfstabelle!$F$2:$F$6</xm:f>
          </x14:formula1>
          <xm:sqref>D25 E36 D37</xm:sqref>
        </x14:dataValidation>
        <x14:dataValidation type="list" allowBlank="1" showInputMessage="1" showErrorMessage="1" xr:uid="{00000000-0002-0000-0700-000001000000}">
          <x14:formula1>
            <xm:f>Hilfstabelle!$E$2:$E$4</xm:f>
          </x14:formula1>
          <xm:sqref>E24</xm:sqref>
        </x14:dataValidation>
        <x14:dataValidation type="list" allowBlank="1" showInputMessage="1" showErrorMessage="1" xr:uid="{00000000-0002-0000-0700-000002000000}">
          <x14:formula1>
            <xm:f>Hilfstabelle!$D$2:$D$6</xm:f>
          </x14:formula1>
          <xm:sqref>D19</xm:sqref>
        </x14:dataValidation>
        <x14:dataValidation type="list" allowBlank="1" showInputMessage="1" showErrorMessage="1" xr:uid="{00000000-0002-0000-0700-000003000000}">
          <x14:formula1>
            <xm:f>Hilfstabelle!$C$2:$C$3</xm:f>
          </x14:formula1>
          <xm:sqref>D13</xm:sqref>
        </x14:dataValidation>
        <x14:dataValidation type="list" allowBlank="1" showInputMessage="1" showErrorMessage="1" xr:uid="{00000000-0002-0000-0700-000004000000}">
          <x14:formula1>
            <xm:f>Hilfstabelle!$B$2:$B$4</xm:f>
          </x14:formula1>
          <xm:sqref>D14</xm:sqref>
        </x14:dataValidation>
        <x14:dataValidation type="list" allowBlank="1" showInputMessage="1" showErrorMessage="1" xr:uid="{FCED5B37-983E-45F8-8B7B-65EDAD89ED1F}">
          <x14:formula1>
            <xm:f>Hilfstabelle!$G$2:$G$3</xm:f>
          </x14:formula1>
          <xm:sqref>D16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1"/>
  <sheetViews>
    <sheetView topLeftCell="A57" workbookViewId="0">
      <selection activeCell="E66" sqref="E66:G69"/>
    </sheetView>
  </sheetViews>
  <sheetFormatPr baseColWidth="10" defaultColWidth="11.42578125" defaultRowHeight="15" x14ac:dyDescent="0.25"/>
  <cols>
    <col min="1" max="1" width="46" style="2" customWidth="1"/>
    <col min="2" max="2" width="10.28515625" style="1" customWidth="1"/>
    <col min="3" max="3" width="13" style="1" customWidth="1"/>
    <col min="4" max="4" width="10.140625" style="1" customWidth="1"/>
    <col min="5" max="5" width="13" style="1" customWidth="1"/>
    <col min="6" max="6" width="9.85546875" style="1" customWidth="1"/>
    <col min="7" max="7" width="14.85546875" style="1" customWidth="1"/>
    <col min="8" max="8" width="15.5703125" style="1" customWidth="1"/>
    <col min="9" max="9" width="19.5703125" style="1" customWidth="1"/>
    <col min="10" max="10" width="21.85546875" style="1" customWidth="1"/>
    <col min="11" max="11" width="23.140625" style="1" customWidth="1"/>
    <col min="12" max="12" width="14" style="1" customWidth="1"/>
    <col min="13" max="16384" width="11.42578125" style="1"/>
  </cols>
  <sheetData>
    <row r="1" spans="1:8" ht="15.75" thickBot="1" x14ac:dyDescent="0.3"/>
    <row r="2" spans="1:8" x14ac:dyDescent="0.25">
      <c r="A2" s="19" t="s">
        <v>77</v>
      </c>
      <c r="B2" s="14"/>
    </row>
    <row r="3" spans="1:8" x14ac:dyDescent="0.25">
      <c r="A3" s="13" t="s">
        <v>58</v>
      </c>
      <c r="B3" s="12"/>
    </row>
    <row r="4" spans="1:8" x14ac:dyDescent="0.25">
      <c r="A4" s="13" t="s">
        <v>83</v>
      </c>
      <c r="B4" s="57"/>
    </row>
    <row r="5" spans="1:8" x14ac:dyDescent="0.25">
      <c r="A5" s="13" t="s">
        <v>59</v>
      </c>
      <c r="B5" s="16"/>
    </row>
    <row r="6" spans="1:8" ht="15.75" thickBot="1" x14ac:dyDescent="0.3">
      <c r="A6" s="15" t="s">
        <v>71</v>
      </c>
      <c r="B6" s="17"/>
    </row>
    <row r="7" spans="1:8" x14ac:dyDescent="0.25">
      <c r="A7" s="6"/>
      <c r="B7" s="18"/>
    </row>
    <row r="8" spans="1:8" ht="21" x14ac:dyDescent="0.35">
      <c r="A8" s="92" t="s">
        <v>149</v>
      </c>
      <c r="H8" s="91" t="s">
        <v>76</v>
      </c>
    </row>
    <row r="10" spans="1:8" ht="15.75" thickBot="1" x14ac:dyDescent="0.3">
      <c r="A10" s="80" t="s">
        <v>16</v>
      </c>
    </row>
    <row r="11" spans="1:8" ht="15.75" thickBot="1" x14ac:dyDescent="0.3">
      <c r="A11" s="3" t="s">
        <v>141</v>
      </c>
      <c r="C11" s="67" t="s">
        <v>69</v>
      </c>
      <c r="D11" s="134"/>
    </row>
    <row r="12" spans="1:8" ht="15.75" thickBot="1" x14ac:dyDescent="0.3">
      <c r="A12" s="3" t="s">
        <v>142</v>
      </c>
      <c r="C12" s="68" t="s">
        <v>92</v>
      </c>
      <c r="D12" s="90" t="s">
        <v>18</v>
      </c>
      <c r="E12" s="135"/>
      <c r="F12" s="69" t="s">
        <v>19</v>
      </c>
      <c r="G12" s="134"/>
    </row>
    <row r="13" spans="1:8" x14ac:dyDescent="0.25">
      <c r="A13" s="3" t="s">
        <v>84</v>
      </c>
      <c r="C13" s="68" t="s">
        <v>47</v>
      </c>
      <c r="D13" s="136"/>
      <c r="E13" s="14"/>
    </row>
    <row r="14" spans="1:8" x14ac:dyDescent="0.25">
      <c r="A14" s="3" t="s">
        <v>17</v>
      </c>
      <c r="C14" s="13" t="s">
        <v>47</v>
      </c>
      <c r="D14" s="137"/>
      <c r="E14" s="93" t="s">
        <v>94</v>
      </c>
    </row>
    <row r="15" spans="1:8" x14ac:dyDescent="0.25">
      <c r="A15" s="3" t="s">
        <v>20</v>
      </c>
      <c r="C15" s="13" t="s">
        <v>51</v>
      </c>
      <c r="D15" s="140"/>
      <c r="E15" s="94"/>
    </row>
    <row r="16" spans="1:8" x14ac:dyDescent="0.25">
      <c r="A16" s="3" t="s">
        <v>173</v>
      </c>
      <c r="C16" s="13" t="s">
        <v>47</v>
      </c>
      <c r="D16" s="138"/>
      <c r="E16" s="94"/>
    </row>
    <row r="17" spans="1:8" x14ac:dyDescent="0.25">
      <c r="A17" s="3" t="s">
        <v>25</v>
      </c>
      <c r="C17" s="13" t="s">
        <v>51</v>
      </c>
      <c r="D17" s="140"/>
      <c r="E17" s="94"/>
    </row>
    <row r="18" spans="1:8" x14ac:dyDescent="0.25">
      <c r="A18" s="3" t="s">
        <v>6</v>
      </c>
      <c r="C18" s="13" t="s">
        <v>53</v>
      </c>
      <c r="D18" s="76">
        <f>Jahresbericht!D35</f>
        <v>0</v>
      </c>
      <c r="E18" s="94"/>
    </row>
    <row r="19" spans="1:8" ht="15.75" thickBot="1" x14ac:dyDescent="0.3">
      <c r="A19" s="3" t="s">
        <v>138</v>
      </c>
      <c r="C19" s="15" t="s">
        <v>47</v>
      </c>
      <c r="D19" s="139"/>
      <c r="E19" s="95"/>
      <c r="H19" s="70" t="s">
        <v>139</v>
      </c>
    </row>
    <row r="20" spans="1:8" x14ac:dyDescent="0.25">
      <c r="A20" s="1"/>
    </row>
    <row r="21" spans="1:8" ht="30" x14ac:dyDescent="0.25">
      <c r="A21" s="80" t="s">
        <v>105</v>
      </c>
    </row>
    <row r="22" spans="1:8" x14ac:dyDescent="0.25">
      <c r="A22" s="81"/>
    </row>
    <row r="23" spans="1:8" ht="15.75" thickBot="1" x14ac:dyDescent="0.3">
      <c r="A23" s="100" t="s">
        <v>8</v>
      </c>
      <c r="B23" s="111"/>
      <c r="C23" s="112"/>
    </row>
    <row r="24" spans="1:8" ht="45" x14ac:dyDescent="0.25">
      <c r="A24" s="113" t="s">
        <v>26</v>
      </c>
      <c r="B24" s="114"/>
      <c r="C24" s="115" t="s">
        <v>110</v>
      </c>
      <c r="D24" s="141"/>
      <c r="E24" s="144"/>
    </row>
    <row r="25" spans="1:8" x14ac:dyDescent="0.25">
      <c r="A25" s="114" t="s">
        <v>114</v>
      </c>
      <c r="B25" s="114"/>
      <c r="C25" s="116" t="s">
        <v>47</v>
      </c>
      <c r="D25" s="142"/>
      <c r="H25" s="70" t="s">
        <v>123</v>
      </c>
    </row>
    <row r="26" spans="1:8" x14ac:dyDescent="0.25">
      <c r="A26" s="114" t="s">
        <v>10</v>
      </c>
      <c r="B26" s="114"/>
      <c r="C26" s="116" t="s">
        <v>56</v>
      </c>
      <c r="D26" s="142"/>
    </row>
    <row r="27" spans="1:8" ht="30" x14ac:dyDescent="0.25">
      <c r="A27" s="114" t="s">
        <v>119</v>
      </c>
      <c r="B27" s="114"/>
      <c r="C27" s="116" t="s">
        <v>106</v>
      </c>
      <c r="D27" s="142"/>
      <c r="H27" s="70" t="s">
        <v>120</v>
      </c>
    </row>
    <row r="28" spans="1:8" x14ac:dyDescent="0.25">
      <c r="A28" s="106" t="s">
        <v>107</v>
      </c>
      <c r="B28" s="114"/>
      <c r="C28" s="116" t="s">
        <v>55</v>
      </c>
      <c r="D28" s="142"/>
    </row>
    <row r="29" spans="1:8" x14ac:dyDescent="0.25">
      <c r="A29" s="106" t="s">
        <v>108</v>
      </c>
      <c r="B29" s="114"/>
      <c r="C29" s="116" t="s">
        <v>55</v>
      </c>
      <c r="D29" s="142"/>
    </row>
    <row r="30" spans="1:8" ht="15.75" thickBot="1" x14ac:dyDescent="0.3">
      <c r="A30" s="106" t="s">
        <v>109</v>
      </c>
      <c r="B30" s="114"/>
      <c r="C30" s="117" t="s">
        <v>56</v>
      </c>
      <c r="D30" s="143"/>
    </row>
    <row r="31" spans="1:8" x14ac:dyDescent="0.25">
      <c r="A31" s="114"/>
      <c r="B31" s="114"/>
      <c r="C31" s="114"/>
    </row>
    <row r="32" spans="1:8" ht="15.75" thickBot="1" x14ac:dyDescent="0.3">
      <c r="A32" s="100" t="s">
        <v>11</v>
      </c>
      <c r="B32" s="111"/>
      <c r="C32" s="112"/>
    </row>
    <row r="33" spans="1:8" ht="30.75" thickBot="1" x14ac:dyDescent="0.3">
      <c r="A33" s="114" t="s">
        <v>179</v>
      </c>
      <c r="B33" s="114"/>
      <c r="C33" s="118" t="s">
        <v>121</v>
      </c>
      <c r="D33" s="134"/>
      <c r="H33" s="70" t="s">
        <v>123</v>
      </c>
    </row>
    <row r="34" spans="1:8" x14ac:dyDescent="0.25">
      <c r="A34" s="114"/>
      <c r="B34" s="114"/>
      <c r="C34" s="114"/>
    </row>
    <row r="35" spans="1:8" ht="15.75" thickBot="1" x14ac:dyDescent="0.3">
      <c r="A35" s="100" t="s">
        <v>13</v>
      </c>
    </row>
    <row r="36" spans="1:8" ht="45" x14ac:dyDescent="0.25">
      <c r="A36" s="114" t="s">
        <v>122</v>
      </c>
      <c r="C36" s="115" t="s">
        <v>110</v>
      </c>
      <c r="D36" s="141"/>
      <c r="E36" s="144"/>
    </row>
    <row r="37" spans="1:8" x14ac:dyDescent="0.25">
      <c r="A37" s="114" t="s">
        <v>124</v>
      </c>
      <c r="B37" s="114"/>
      <c r="C37" s="116" t="s">
        <v>47</v>
      </c>
      <c r="D37" s="142"/>
      <c r="H37" s="70" t="s">
        <v>123</v>
      </c>
    </row>
    <row r="38" spans="1:8" x14ac:dyDescent="0.25">
      <c r="A38" s="2" t="s">
        <v>27</v>
      </c>
      <c r="C38" s="13" t="s">
        <v>21</v>
      </c>
      <c r="D38" s="142"/>
    </row>
    <row r="39" spans="1:8" x14ac:dyDescent="0.25">
      <c r="A39" s="2" t="s">
        <v>125</v>
      </c>
      <c r="C39" s="13" t="s">
        <v>21</v>
      </c>
      <c r="D39" s="142"/>
      <c r="H39" s="1" t="s">
        <v>126</v>
      </c>
    </row>
    <row r="40" spans="1:8" ht="30.75" thickBot="1" x14ac:dyDescent="0.3">
      <c r="A40" s="2" t="s">
        <v>128</v>
      </c>
      <c r="C40" s="71" t="s">
        <v>130</v>
      </c>
      <c r="D40" s="143"/>
      <c r="H40" s="1" t="s">
        <v>129</v>
      </c>
    </row>
    <row r="42" spans="1:8" x14ac:dyDescent="0.25">
      <c r="A42" s="79" t="s">
        <v>95</v>
      </c>
    </row>
    <row r="43" spans="1:8" x14ac:dyDescent="0.25">
      <c r="A43" s="5"/>
    </row>
    <row r="44" spans="1:8" ht="15.75" thickBot="1" x14ac:dyDescent="0.3">
      <c r="A44" s="82" t="s">
        <v>140</v>
      </c>
    </row>
    <row r="45" spans="1:8" x14ac:dyDescent="0.25">
      <c r="A45" s="3" t="s">
        <v>22</v>
      </c>
      <c r="C45" s="68" t="s">
        <v>96</v>
      </c>
      <c r="D45" s="141"/>
    </row>
    <row r="46" spans="1:8" x14ac:dyDescent="0.25">
      <c r="A46" s="3" t="s">
        <v>131</v>
      </c>
      <c r="C46" s="13" t="s">
        <v>56</v>
      </c>
      <c r="D46" s="142"/>
    </row>
    <row r="47" spans="1:8" x14ac:dyDescent="0.25">
      <c r="A47" s="3" t="s">
        <v>132</v>
      </c>
      <c r="C47" s="13" t="s">
        <v>56</v>
      </c>
      <c r="D47" s="142"/>
    </row>
    <row r="48" spans="1:8" x14ac:dyDescent="0.25">
      <c r="A48" s="3" t="s">
        <v>97</v>
      </c>
      <c r="C48" s="13" t="s">
        <v>100</v>
      </c>
      <c r="D48" s="142"/>
    </row>
    <row r="49" spans="1:11" x14ac:dyDescent="0.25">
      <c r="A49" s="3" t="s">
        <v>98</v>
      </c>
      <c r="C49" s="13" t="s">
        <v>100</v>
      </c>
      <c r="D49" s="142"/>
    </row>
    <row r="50" spans="1:11" ht="15.75" thickBot="1" x14ac:dyDescent="0.3">
      <c r="A50" s="3" t="s">
        <v>99</v>
      </c>
      <c r="C50" s="15" t="s">
        <v>48</v>
      </c>
      <c r="D50" s="143"/>
    </row>
    <row r="51" spans="1:11" x14ac:dyDescent="0.25">
      <c r="A51" s="3"/>
    </row>
    <row r="52" spans="1:11" x14ac:dyDescent="0.25">
      <c r="A52" s="4"/>
      <c r="C52" s="11"/>
    </row>
    <row r="53" spans="1:11" x14ac:dyDescent="0.25">
      <c r="A53" s="79" t="s">
        <v>101</v>
      </c>
    </row>
    <row r="54" spans="1:11" x14ac:dyDescent="0.25">
      <c r="A54" s="5"/>
    </row>
    <row r="55" spans="1:11" ht="30" x14ac:dyDescent="0.25">
      <c r="A55" s="3" t="s">
        <v>93</v>
      </c>
      <c r="C55" s="78" t="s">
        <v>47</v>
      </c>
      <c r="D55" s="145"/>
    </row>
    <row r="56" spans="1:11" x14ac:dyDescent="0.25">
      <c r="A56" s="9"/>
    </row>
    <row r="57" spans="1:11" s="2" customFormat="1" ht="75" x14ac:dyDescent="0.25">
      <c r="A57" s="65"/>
      <c r="B57" s="66" t="s">
        <v>28</v>
      </c>
      <c r="C57" s="65" t="s">
        <v>136</v>
      </c>
      <c r="D57" s="72" t="s">
        <v>137</v>
      </c>
      <c r="E57" s="65" t="s">
        <v>104</v>
      </c>
      <c r="F57" s="66" t="s">
        <v>134</v>
      </c>
      <c r="G57" s="73" t="s">
        <v>135</v>
      </c>
      <c r="H57" s="59" t="s">
        <v>195</v>
      </c>
      <c r="I57" s="59" t="s">
        <v>40</v>
      </c>
      <c r="J57" s="59" t="s">
        <v>133</v>
      </c>
      <c r="K57" s="59" t="s">
        <v>178</v>
      </c>
    </row>
    <row r="58" spans="1:11" x14ac:dyDescent="0.25">
      <c r="A58" s="157" t="s">
        <v>29</v>
      </c>
      <c r="B58" s="158">
        <v>1</v>
      </c>
      <c r="C58" s="151"/>
      <c r="D58" s="159"/>
      <c r="E58" s="166"/>
      <c r="F58" s="160"/>
      <c r="G58" s="181">
        <f>IF(E58&lt;F58,F58/2,E58)</f>
        <v>0</v>
      </c>
      <c r="H58" s="161" t="str">
        <f t="shared" ref="H58:H69" si="0">IF(C58&gt;=5*F58,"ja","nein")</f>
        <v>ja</v>
      </c>
      <c r="I58" s="98" t="str">
        <f>IF(C58&gt;G58,IF(H58="ja",(1-G58/C58)*100,""),"0")</f>
        <v>0</v>
      </c>
      <c r="J58" s="192" t="e">
        <f>AVERAGE(I58:I65)</f>
        <v>#DIV/0!</v>
      </c>
      <c r="K58" s="195" t="e">
        <f>(J58*2+J66)/3</f>
        <v>#DIV/0!</v>
      </c>
    </row>
    <row r="59" spans="1:11" x14ac:dyDescent="0.25">
      <c r="A59" s="162" t="s">
        <v>30</v>
      </c>
      <c r="B59" s="7">
        <v>1</v>
      </c>
      <c r="C59" s="146"/>
      <c r="D59" s="147"/>
      <c r="E59" s="167"/>
      <c r="F59" s="148"/>
      <c r="G59" s="182">
        <f t="shared" ref="G59:G69" si="1">IF(E59&lt;F59,F59/2,E59)</f>
        <v>0</v>
      </c>
      <c r="H59" s="74" t="str">
        <f t="shared" si="0"/>
        <v>ja</v>
      </c>
      <c r="I59" s="97" t="str">
        <f t="shared" ref="I59:I69" si="2">IF(C59&gt;G59,IF(H59="ja",(1-G59/C59)*100,""),"0")</f>
        <v>0</v>
      </c>
      <c r="J59" s="193"/>
      <c r="K59" s="196"/>
    </row>
    <row r="60" spans="1:11" x14ac:dyDescent="0.25">
      <c r="A60" s="163" t="s">
        <v>39</v>
      </c>
      <c r="B60" s="7">
        <v>1</v>
      </c>
      <c r="C60" s="146"/>
      <c r="D60" s="149"/>
      <c r="E60" s="167"/>
      <c r="F60" s="150"/>
      <c r="G60" s="182">
        <f t="shared" si="1"/>
        <v>0</v>
      </c>
      <c r="H60" s="74" t="str">
        <f t="shared" si="0"/>
        <v>ja</v>
      </c>
      <c r="I60" s="97" t="str">
        <f t="shared" si="2"/>
        <v>0</v>
      </c>
      <c r="J60" s="193"/>
      <c r="K60" s="196"/>
    </row>
    <row r="61" spans="1:11" x14ac:dyDescent="0.25">
      <c r="A61" s="162" t="s">
        <v>31</v>
      </c>
      <c r="B61" s="7">
        <v>1</v>
      </c>
      <c r="C61" s="146"/>
      <c r="D61" s="149"/>
      <c r="E61" s="167"/>
      <c r="F61" s="150"/>
      <c r="G61" s="182">
        <f t="shared" si="1"/>
        <v>0</v>
      </c>
      <c r="H61" s="74" t="str">
        <f t="shared" si="0"/>
        <v>ja</v>
      </c>
      <c r="I61" s="97" t="str">
        <f t="shared" si="2"/>
        <v>0</v>
      </c>
      <c r="J61" s="193"/>
      <c r="K61" s="196"/>
    </row>
    <row r="62" spans="1:11" x14ac:dyDescent="0.25">
      <c r="A62" s="162" t="s">
        <v>32</v>
      </c>
      <c r="B62" s="7">
        <v>1</v>
      </c>
      <c r="C62" s="146"/>
      <c r="D62" s="149"/>
      <c r="E62" s="167"/>
      <c r="F62" s="150"/>
      <c r="G62" s="182">
        <f t="shared" si="1"/>
        <v>0</v>
      </c>
      <c r="H62" s="74" t="str">
        <f t="shared" si="0"/>
        <v>ja</v>
      </c>
      <c r="I62" s="97" t="str">
        <f t="shared" si="2"/>
        <v>0</v>
      </c>
      <c r="J62" s="193"/>
      <c r="K62" s="196"/>
    </row>
    <row r="63" spans="1:11" x14ac:dyDescent="0.25">
      <c r="A63" s="164" t="s">
        <v>33</v>
      </c>
      <c r="B63" s="7">
        <v>1</v>
      </c>
      <c r="C63" s="146"/>
      <c r="D63" s="149"/>
      <c r="E63" s="167"/>
      <c r="F63" s="150"/>
      <c r="G63" s="182">
        <f t="shared" si="1"/>
        <v>0</v>
      </c>
      <c r="H63" s="74" t="str">
        <f t="shared" si="0"/>
        <v>ja</v>
      </c>
      <c r="I63" s="97" t="str">
        <f t="shared" si="2"/>
        <v>0</v>
      </c>
      <c r="J63" s="193"/>
      <c r="K63" s="196"/>
    </row>
    <row r="64" spans="1:11" x14ac:dyDescent="0.25">
      <c r="A64" s="162" t="s">
        <v>34</v>
      </c>
      <c r="B64" s="7">
        <v>1</v>
      </c>
      <c r="C64" s="146"/>
      <c r="D64" s="149"/>
      <c r="E64" s="167"/>
      <c r="F64" s="150"/>
      <c r="G64" s="182">
        <f t="shared" si="1"/>
        <v>0</v>
      </c>
      <c r="H64" s="74" t="str">
        <f t="shared" si="0"/>
        <v>ja</v>
      </c>
      <c r="I64" s="97" t="str">
        <f t="shared" si="2"/>
        <v>0</v>
      </c>
      <c r="J64" s="193"/>
      <c r="K64" s="196"/>
    </row>
    <row r="65" spans="1:11" x14ac:dyDescent="0.25">
      <c r="A65" s="164" t="s">
        <v>38</v>
      </c>
      <c r="B65" s="7">
        <v>1</v>
      </c>
      <c r="C65" s="146"/>
      <c r="D65" s="149"/>
      <c r="E65" s="167"/>
      <c r="F65" s="150"/>
      <c r="G65" s="182">
        <f t="shared" si="1"/>
        <v>0</v>
      </c>
      <c r="H65" s="74" t="str">
        <f t="shared" si="0"/>
        <v>ja</v>
      </c>
      <c r="I65" s="97" t="str">
        <f t="shared" si="2"/>
        <v>0</v>
      </c>
      <c r="J65" s="193"/>
      <c r="K65" s="196"/>
    </row>
    <row r="66" spans="1:11" x14ac:dyDescent="0.25">
      <c r="A66" s="60" t="s">
        <v>35</v>
      </c>
      <c r="B66" s="61">
        <v>2</v>
      </c>
      <c r="C66" s="151"/>
      <c r="D66" s="152"/>
      <c r="E66" s="166"/>
      <c r="F66" s="153"/>
      <c r="G66" s="181">
        <f t="shared" si="1"/>
        <v>0</v>
      </c>
      <c r="H66" s="75" t="str">
        <f t="shared" si="0"/>
        <v>ja</v>
      </c>
      <c r="I66" s="98" t="str">
        <f t="shared" si="2"/>
        <v>0</v>
      </c>
      <c r="J66" s="192" t="e">
        <f>AVERAGE(I66:I69)</f>
        <v>#DIV/0!</v>
      </c>
      <c r="K66" s="196"/>
    </row>
    <row r="67" spans="1:11" x14ac:dyDescent="0.25">
      <c r="A67" s="63" t="s">
        <v>37</v>
      </c>
      <c r="B67" s="8">
        <v>2</v>
      </c>
      <c r="C67" s="146"/>
      <c r="D67" s="149"/>
      <c r="E67" s="167"/>
      <c r="F67" s="150"/>
      <c r="G67" s="182">
        <f t="shared" si="1"/>
        <v>0</v>
      </c>
      <c r="H67" s="76" t="str">
        <f t="shared" si="0"/>
        <v>ja</v>
      </c>
      <c r="I67" s="97" t="str">
        <f t="shared" si="2"/>
        <v>0</v>
      </c>
      <c r="J67" s="193"/>
      <c r="K67" s="196"/>
    </row>
    <row r="68" spans="1:11" x14ac:dyDescent="0.25">
      <c r="A68" s="62" t="s">
        <v>36</v>
      </c>
      <c r="B68" s="8">
        <v>2</v>
      </c>
      <c r="C68" s="146"/>
      <c r="D68" s="149"/>
      <c r="E68" s="167"/>
      <c r="F68" s="150"/>
      <c r="G68" s="182">
        <f t="shared" si="1"/>
        <v>0</v>
      </c>
      <c r="H68" s="76" t="str">
        <f t="shared" si="0"/>
        <v>ja</v>
      </c>
      <c r="I68" s="97" t="str">
        <f t="shared" si="2"/>
        <v>0</v>
      </c>
      <c r="J68" s="193"/>
      <c r="K68" s="196"/>
    </row>
    <row r="69" spans="1:11" ht="30" x14ac:dyDescent="0.25">
      <c r="A69" s="165" t="s">
        <v>155</v>
      </c>
      <c r="B69" s="64">
        <v>2</v>
      </c>
      <c r="C69" s="154"/>
      <c r="D69" s="155"/>
      <c r="E69" s="168"/>
      <c r="F69" s="156"/>
      <c r="G69" s="183">
        <f t="shared" si="1"/>
        <v>0</v>
      </c>
      <c r="H69" s="77" t="str">
        <f t="shared" si="0"/>
        <v>ja</v>
      </c>
      <c r="I69" s="99" t="str">
        <f t="shared" si="2"/>
        <v>0</v>
      </c>
      <c r="J69" s="194"/>
      <c r="K69" s="197"/>
    </row>
    <row r="71" spans="1:11" x14ac:dyDescent="0.25">
      <c r="A71" s="10" t="s">
        <v>182</v>
      </c>
      <c r="K71" s="174" t="e">
        <f>(J58*2+J66)/3</f>
        <v>#DIV/0!</v>
      </c>
    </row>
    <row r="73" spans="1:11" x14ac:dyDescent="0.25">
      <c r="A73" s="58" t="s">
        <v>102</v>
      </c>
    </row>
    <row r="74" spans="1:11" x14ac:dyDescent="0.25">
      <c r="A74" s="2" t="s">
        <v>103</v>
      </c>
    </row>
    <row r="75" spans="1:11" ht="109.5" customHeight="1" x14ac:dyDescent="0.25">
      <c r="A75" s="190" t="s">
        <v>194</v>
      </c>
      <c r="B75" s="190"/>
      <c r="C75" s="190"/>
      <c r="D75" s="190"/>
    </row>
    <row r="78" spans="1:11" x14ac:dyDescent="0.25">
      <c r="A78" s="2" t="s">
        <v>181</v>
      </c>
    </row>
    <row r="79" spans="1:11" x14ac:dyDescent="0.25">
      <c r="A79" s="191"/>
      <c r="B79" s="191"/>
      <c r="C79" s="191"/>
      <c r="D79" s="191"/>
      <c r="E79" s="191"/>
      <c r="F79" s="191"/>
      <c r="G79" s="191"/>
      <c r="H79" s="191"/>
      <c r="I79" s="191"/>
      <c r="J79" s="191"/>
      <c r="K79" s="191"/>
    </row>
    <row r="80" spans="1:11" x14ac:dyDescent="0.25">
      <c r="A80" s="191"/>
      <c r="B80" s="191"/>
      <c r="C80" s="191"/>
      <c r="D80" s="191"/>
      <c r="E80" s="191"/>
      <c r="F80" s="191"/>
      <c r="G80" s="191"/>
      <c r="H80" s="191"/>
      <c r="I80" s="191"/>
      <c r="J80" s="191"/>
      <c r="K80" s="191"/>
    </row>
    <row r="81" spans="1:11" x14ac:dyDescent="0.25">
      <c r="A81" s="191"/>
      <c r="B81" s="191"/>
      <c r="C81" s="191"/>
      <c r="D81" s="191"/>
      <c r="E81" s="191"/>
      <c r="F81" s="191"/>
      <c r="G81" s="191"/>
      <c r="H81" s="191"/>
      <c r="I81" s="191"/>
      <c r="J81" s="191"/>
      <c r="K81" s="191"/>
    </row>
  </sheetData>
  <sheetProtection formatCells="0" formatColumns="0" formatRows="0" insertColumns="0" insertRows="0" insertHyperlinks="0" deleteColumns="0" deleteRows="0" sort="0" autoFilter="0" pivotTables="0"/>
  <mergeCells count="5">
    <mergeCell ref="A75:D75"/>
    <mergeCell ref="A79:K81"/>
    <mergeCell ref="J58:J65"/>
    <mergeCell ref="K58:K69"/>
    <mergeCell ref="J66:J69"/>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800-000000000000}">
          <x14:formula1>
            <xm:f>Hilfstabelle!$F$2:$F$6</xm:f>
          </x14:formula1>
          <xm:sqref>D25 E36 D37</xm:sqref>
        </x14:dataValidation>
        <x14:dataValidation type="list" allowBlank="1" showInputMessage="1" showErrorMessage="1" xr:uid="{00000000-0002-0000-0800-000001000000}">
          <x14:formula1>
            <xm:f>Hilfstabelle!$E$2:$E$4</xm:f>
          </x14:formula1>
          <xm:sqref>E24</xm:sqref>
        </x14:dataValidation>
        <x14:dataValidation type="list" allowBlank="1" showInputMessage="1" showErrorMessage="1" xr:uid="{00000000-0002-0000-0800-000002000000}">
          <x14:formula1>
            <xm:f>Hilfstabelle!$D$2:$D$6</xm:f>
          </x14:formula1>
          <xm:sqref>D19</xm:sqref>
        </x14:dataValidation>
        <x14:dataValidation type="list" allowBlank="1" showInputMessage="1" showErrorMessage="1" xr:uid="{00000000-0002-0000-0800-000003000000}">
          <x14:formula1>
            <xm:f>Hilfstabelle!$C$2:$C$3</xm:f>
          </x14:formula1>
          <xm:sqref>D13</xm:sqref>
        </x14:dataValidation>
        <x14:dataValidation type="list" allowBlank="1" showInputMessage="1" showErrorMessage="1" xr:uid="{00000000-0002-0000-0800-000004000000}">
          <x14:formula1>
            <xm:f>Hilfstabelle!$B$2:$B$4</xm:f>
          </x14:formula1>
          <xm:sqref>D14</xm:sqref>
        </x14:dataValidation>
        <x14:dataValidation type="list" allowBlank="1" showInputMessage="1" showErrorMessage="1" xr:uid="{B645B8AB-CE1A-41FC-A35B-11161660232B}">
          <x14:formula1>
            <xm:f>Hilfstabelle!$G$2:$G$3</xm:f>
          </x14:formula1>
          <xm:sqref>D16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Jahresbericht</vt:lpstr>
      <vt:lpstr>Nachweis 1</vt:lpstr>
      <vt:lpstr>Nachweis 2</vt:lpstr>
      <vt:lpstr>Nachweis 3</vt:lpstr>
      <vt:lpstr>Nachweis 4</vt:lpstr>
      <vt:lpstr>Nachweis 5</vt:lpstr>
      <vt:lpstr>Nachweis 6</vt:lpstr>
      <vt:lpstr>Nachweis 7</vt:lpstr>
      <vt:lpstr>Nachweis 8</vt:lpstr>
      <vt:lpstr>Nachweis 9</vt:lpstr>
      <vt:lpstr>Nachweis 10</vt:lpstr>
      <vt:lpstr>Nachweis 11</vt:lpstr>
      <vt:lpstr>Nachweis 12</vt:lpstr>
      <vt:lpstr>Hilfstabelle</vt:lpstr>
    </vt:vector>
  </TitlesOfParts>
  <Company>Bezirksregierung Detmold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Kracht, Deike</dc:creator>
  <cp:lastModifiedBy>Evers, Mareike</cp:lastModifiedBy>
  <cp:lastPrinted>2024-10-10T12:53:36Z</cp:lastPrinted>
  <dcterms:created xsi:type="dcterms:W3CDTF">2024-10-10T10:28:44Z</dcterms:created>
  <dcterms:modified xsi:type="dcterms:W3CDTF">2025-12-03T09:10:55Z</dcterms:modified>
</cp:coreProperties>
</file>